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791" activeTab="1"/>
  </bookViews>
  <sheets>
    <sheet name="титулка" sheetId="1" r:id="rId1"/>
    <sheet name="Навчальний план" sheetId="2" r:id="rId2"/>
  </sheets>
  <definedNames>
    <definedName name="_xlnm.Print_Area" localSheetId="1">'Навчальний план'!$A$1:$R$65</definedName>
    <definedName name="_xlnm.Print_Area" localSheetId="0">'титулка'!$B$1:$BB$35</definedName>
  </definedNames>
  <calcPr fullCalcOnLoad="1"/>
</workbook>
</file>

<file path=xl/sharedStrings.xml><?xml version="1.0" encoding="utf-8"?>
<sst xmlns="http://schemas.openxmlformats.org/spreadsheetml/2006/main" count="209" uniqueCount="157">
  <si>
    <t>Заліки</t>
  </si>
  <si>
    <t>Навчальні заняття</t>
  </si>
  <si>
    <t>Іспити</t>
  </si>
  <si>
    <t>Охорона праці в галузі</t>
  </si>
  <si>
    <t>№ п/п</t>
  </si>
  <si>
    <t>Переддипломна</t>
  </si>
  <si>
    <t>Практика</t>
  </si>
  <si>
    <t>Розподіл за триместрами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</si>
  <si>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</si>
  <si>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</si>
  <si>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</si>
  <si>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</si>
  <si>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</si>
  <si>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</si>
  <si>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</si>
  <si>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</si>
  <si>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</si>
  <si>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</si>
  <si>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</si>
  <si>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</si>
  <si>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</si>
  <si>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</si>
  <si>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</si>
  <si>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Канікули</t>
  </si>
  <si>
    <t>Д</t>
  </si>
  <si>
    <t>Інтелектуальна власність</t>
  </si>
  <si>
    <t>ЗАТВЕРДЖУЮ</t>
  </si>
  <si>
    <t>Ректор __________________</t>
  </si>
  <si>
    <t>Донбаська державна машинобудівна академія</t>
  </si>
  <si>
    <t>С</t>
  </si>
  <si>
    <t>К</t>
  </si>
  <si>
    <t>П</t>
  </si>
  <si>
    <t>Екзаменаційна сесія</t>
  </si>
  <si>
    <t>Дипломне проектування</t>
  </si>
  <si>
    <t>Триместр</t>
  </si>
  <si>
    <t>Кваліфікація: аналітик комп'ютерних систем</t>
  </si>
  <si>
    <t>-</t>
  </si>
  <si>
    <t>Математичні методи прийняття рішень</t>
  </si>
  <si>
    <t>Сучасні технології програмування</t>
  </si>
  <si>
    <t>Системи підтримки прийняття рішень</t>
  </si>
  <si>
    <t>Цивільний захист</t>
  </si>
  <si>
    <t>Експертні системи</t>
  </si>
  <si>
    <t>Інтелектуальний аналіз даних</t>
  </si>
  <si>
    <t>Фізичне виховання</t>
  </si>
  <si>
    <t>Разом:</t>
  </si>
  <si>
    <t>Працевлаштування та ділова кар’єра</t>
  </si>
  <si>
    <t>Нейромережні технології</t>
  </si>
  <si>
    <t>Переддипломна практика</t>
  </si>
  <si>
    <t>Захист дипломного проекту</t>
  </si>
  <si>
    <t>Разом з підготовки спеціаліста:</t>
  </si>
  <si>
    <t>ІСПР на промислових підприємствах</t>
  </si>
  <si>
    <t>Управління інформаційними ресурсами</t>
  </si>
  <si>
    <t>Економічна ефективність ІСПР</t>
  </si>
  <si>
    <t>1+144 год*</t>
  </si>
  <si>
    <t>ЗД</t>
  </si>
  <si>
    <t>Інформаційні системи у фінансовій та банківській діяльності</t>
  </si>
  <si>
    <t>Міністерство освіти і науки України</t>
  </si>
  <si>
    <t>Т/П</t>
  </si>
  <si>
    <t>1, 2</t>
  </si>
  <si>
    <t>Цільова індивідуальна підготовка</t>
  </si>
  <si>
    <t xml:space="preserve">НАВЧАЛЬНИЙ ПЛАН </t>
  </si>
  <si>
    <t>Срок навчання - 1 рік</t>
  </si>
  <si>
    <t xml:space="preserve">На основі ОПП підготовки бакалавра </t>
  </si>
  <si>
    <t>І . ГРАФІК НАВЧАЛЬНОГО ПРОЦЕСУ</t>
  </si>
  <si>
    <t xml:space="preserve"> </t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</si>
  <si>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</si>
  <si>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</si>
  <si>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</si>
  <si>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</si>
  <si>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</si>
  <si>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</si>
  <si>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</si>
  <si>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</si>
  <si>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r>
      <t xml:space="preserve">підготовки: </t>
    </r>
    <r>
      <rPr>
        <b/>
        <sz val="20"/>
        <rFont val="Times New Roman"/>
        <family val="1"/>
      </rPr>
      <t>спеціаліста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</si>
  <si>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</si>
  <si>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r>
      <t xml:space="preserve"> галузь знань: </t>
    </r>
    <r>
      <rPr>
        <b/>
        <sz val="20"/>
        <rFont val="Times New Roman"/>
        <family val="1"/>
      </rPr>
      <t>0403 "Системні науки та кібернетика"</t>
    </r>
  </si>
  <si>
    <r>
      <t xml:space="preserve"> напрям: </t>
    </r>
    <r>
      <rPr>
        <b/>
        <sz val="20"/>
        <rFont val="Times New Roman"/>
        <family val="1"/>
      </rPr>
      <t>6.040303 "Системний аналіз"</t>
    </r>
  </si>
  <si>
    <r>
      <t xml:space="preserve">спеціальність: </t>
    </r>
    <r>
      <rPr>
        <b/>
        <sz val="20"/>
        <rFont val="Times New Roman"/>
        <family val="1"/>
      </rPr>
      <t>7.04030302 "Системи і методи прийняття рішень"</t>
    </r>
  </si>
  <si>
    <t xml:space="preserve">                           II. ЗВЕДЕНІ ДАНІ ПРО БЮДЖЕТ ЧАСУ, тижні                                                                       ІІІ. ПРАКТИКА                                        IV. ДЕРЖАВНА АТЕСТАЦІЯ</t>
  </si>
  <si>
    <t>2ф*</t>
  </si>
  <si>
    <t>Декан факультету ФАМІТ</t>
  </si>
  <si>
    <t>С.В. Подлєсний</t>
  </si>
  <si>
    <t>О.Ю. Мельников</t>
  </si>
  <si>
    <r>
      <t>_________(</t>
    </r>
    <r>
      <rPr>
        <u val="single"/>
        <sz val="20"/>
        <rFont val="Times New Roman"/>
        <family val="1"/>
      </rPr>
      <t>Ковальов В.Д.)</t>
    </r>
    <r>
      <rPr>
        <sz val="20"/>
        <rFont val="Times New Roman"/>
        <family val="1"/>
      </rPr>
      <t>___</t>
    </r>
  </si>
  <si>
    <t>"___" ____________ 2015 р.</t>
  </si>
  <si>
    <t>V. План навчального процесу на 2015/2016 навчальний рік (спецiалiст)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</si>
  <si>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</si>
  <si>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</si>
  <si>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</si>
  <si>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</si>
  <si>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</si>
  <si>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</si>
  <si>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</si>
  <si>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</si>
  <si>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</si>
  <si>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</si>
  <si>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</si>
  <si>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</si>
  <si>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</si>
  <si>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лекції</t>
  </si>
  <si>
    <t>лабораторні</t>
  </si>
  <si>
    <t>практичні</t>
  </si>
  <si>
    <t>Кількість аудиторних годин по дисциплинах за триместрами</t>
  </si>
  <si>
    <t>В.о. зав. кафедри ІСПР</t>
  </si>
  <si>
    <t>НДРС (курсова робота)</t>
  </si>
  <si>
    <t xml:space="preserve">1.3. Дисципліни професійної підготовки </t>
  </si>
  <si>
    <t>1. ОБОВ'ЯЗКОВІ НАВЧАЛЬНІ ДИСЦИПЛІНИ</t>
  </si>
  <si>
    <t>Охорона праці в галузі та цивільний захист</t>
  </si>
  <si>
    <t>1</t>
  </si>
  <si>
    <t>2.ДИСЦИПЛІНИ ВІЛЬНОГО ВИБОРА</t>
  </si>
  <si>
    <t>2.1 Соціально-гуманітарні дисципліни</t>
  </si>
  <si>
    <t>1 траекторія</t>
  </si>
  <si>
    <t>Іноземна мова (за професійним спрямуванням)</t>
  </si>
  <si>
    <t>2 траекторія</t>
  </si>
  <si>
    <t>Оцінка ефективності проектних рішень</t>
  </si>
  <si>
    <t>Разом п. 2.1</t>
  </si>
  <si>
    <t>с*</t>
  </si>
  <si>
    <t>Примітка:   с* - секційні заняття (факультатив)</t>
  </si>
  <si>
    <t>Разом 1 траекторія</t>
  </si>
  <si>
    <t>Разом 2 траекторія</t>
  </si>
  <si>
    <t>Разом п. 1.3</t>
  </si>
  <si>
    <t>Дисципліни ВВ 2 тр.</t>
  </si>
  <si>
    <t>Стратегічне управління</t>
  </si>
  <si>
    <t>Основи теорії управління якістю технологічних систем (АВП)</t>
  </si>
  <si>
    <t>2.3 Дисципліни професійної підготовки</t>
  </si>
  <si>
    <t>Дисципліни ВВ 1 тр.</t>
  </si>
  <si>
    <t>3. Практична підготовка</t>
  </si>
  <si>
    <t>4. Державна атестація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</si>
  <si>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</si>
  <si>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</si>
  <si>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</si>
  <si>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</si>
  <si>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</si>
  <si>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</si>
  <si>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</si>
  <si>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</si>
  <si>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</si>
  <si>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</si>
  <si>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</si>
  <si>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</si>
  <si>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1.3.10.1</t>
  </si>
  <si>
    <t>1.3.10.2</t>
  </si>
  <si>
    <t>2.1.1</t>
  </si>
  <si>
    <t>2.1.1.1</t>
  </si>
  <si>
    <t>2.1.1.2</t>
  </si>
  <si>
    <t>2.3.1</t>
  </si>
  <si>
    <t>2.3.2</t>
  </si>
  <si>
    <t>2.3.3</t>
  </si>
  <si>
    <t>2.3.4</t>
  </si>
  <si>
    <t>2.3.5</t>
  </si>
  <si>
    <t>3.1</t>
  </si>
  <si>
    <t>3.2</t>
  </si>
  <si>
    <t>3.3</t>
  </si>
  <si>
    <t>4.1</t>
  </si>
  <si>
    <t>2.1.2</t>
  </si>
  <si>
    <t>2.1.3</t>
  </si>
  <si>
    <t>Підготовка дипломного проекту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</si>
</sst>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[$-FC19]d\ mmmm\ yyyy\ &quot;г.&quot;"/>
    <numFmt numFmtId="174" formatCode="#,##0&quot;грн.&quot;;\-#,##0&quot;грн.&quot;"/>
    <numFmt numFmtId="175" formatCode="#,##0&quot;грн.&quot;;[Red]\-#,##0&quot;грн.&quot;"/>
    <numFmt numFmtId="176" formatCode="#,##0.00&quot;грн.&quot;;\-#,##0.00&quot;грн.&quot;"/>
    <numFmt numFmtId="177" formatCode="#,##0.00&quot;грн.&quot;;[Red]\-#,##0.00&quot;грн.&quot;"/>
    <numFmt numFmtId="178" formatCode="_-* #,##0&quot;грн.&quot;_-;\-* #,##0&quot;грн.&quot;_-;_-* &quot;-&quot;&quot;грн.&quot;_-;_-@_-"/>
    <numFmt numFmtId="179" formatCode="_-* #,##0_г_р_н_._-;\-* #,##0_г_р_н_._-;_-* &quot;-&quot;_г_р_н_._-;_-@_-"/>
    <numFmt numFmtId="180" formatCode="_-* #,##0.00&quot;грн.&quot;_-;\-* #,##0.00&quot;грн.&quot;_-;_-* &quot;-&quot;??&quot;грн.&quot;_-;_-@_-"/>
    <numFmt numFmtId="181" formatCode="_-* #,##0.00_г_р_н_._-;\-* #,##0.00_г_р_н_._-;_-* &quot;-&quot;??_г_р_н_._-;_-@_-"/>
    <numFmt numFmtId="182" formatCode="#,##0_-;\-* #,##0_-;\ _-;_-@_-"/>
    <numFmt numFmtId="183" formatCode="#,##0;\-* #,##0_-;\ _-;_-@_-"/>
    <numFmt numFmtId="184" formatCode="#,##0.0_ ;\-#,##0.0\ "/>
    <numFmt numFmtId="185" formatCode="0.000"/>
    <numFmt numFmtId="186" formatCode="mmm/yyyy"/>
    <numFmt numFmtId="187" formatCode="#,##0_-;\-* #,##0_-;\ &quot;&quot;_-;_-@_-"/>
    <numFmt numFmtId="188" formatCode="#,##0;\-* #,##0_-;\ &quot;&quot;_-;_-@_-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b/>
      <sz val="16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8"/>
      <name val="Arial Cyr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u val="single"/>
      <sz val="20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1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6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2"/>
    </font>
    <font>
      <b/>
      <sz val="12"/>
      <color indexed="8"/>
      <name val="Times New Roman"/>
      <family val="1"/>
    </font>
    <font>
      <b/>
      <i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54" applyFont="1">
      <alignment/>
      <protection/>
    </xf>
    <xf numFmtId="0" fontId="3" fillId="0" borderId="0" xfId="54" applyFont="1" applyBorder="1" applyAlignment="1">
      <alignment horizontal="center"/>
      <protection/>
    </xf>
    <xf numFmtId="0" fontId="19" fillId="0" borderId="0" xfId="54" applyFont="1" applyAlignment="1">
      <alignment/>
      <protection/>
    </xf>
    <xf numFmtId="0" fontId="4" fillId="0" borderId="0" xfId="54" applyFont="1" applyBorder="1" applyAlignment="1">
      <alignment horizontal="center"/>
      <protection/>
    </xf>
    <xf numFmtId="0" fontId="13" fillId="0" borderId="0" xfId="54" applyFont="1" applyBorder="1" applyAlignment="1">
      <alignment horizontal="left"/>
      <protection/>
    </xf>
    <xf numFmtId="0" fontId="3" fillId="0" borderId="0" xfId="54" applyFont="1">
      <alignment/>
      <protection/>
    </xf>
    <xf numFmtId="0" fontId="19" fillId="0" borderId="0" xfId="54" applyFont="1" applyAlignment="1">
      <alignment vertical="top" wrapText="1"/>
      <protection/>
    </xf>
    <xf numFmtId="0" fontId="0" fillId="0" borderId="0" xfId="54" applyAlignment="1">
      <alignment wrapText="1"/>
      <protection/>
    </xf>
    <xf numFmtId="0" fontId="19" fillId="0" borderId="0" xfId="54" applyFont="1" applyAlignment="1">
      <alignment horizontal="left"/>
      <protection/>
    </xf>
    <xf numFmtId="0" fontId="18" fillId="0" borderId="0" xfId="54" applyFont="1" applyBorder="1" applyAlignment="1">
      <alignment horizontal="left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25" fillId="0" borderId="0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5" fillId="0" borderId="14" xfId="54" applyFont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3" fillId="0" borderId="19" xfId="54" applyFont="1" applyBorder="1" applyAlignment="1">
      <alignment horizontal="center"/>
      <protection/>
    </xf>
    <xf numFmtId="49" fontId="5" fillId="0" borderId="10" xfId="54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right"/>
      <protection/>
    </xf>
    <xf numFmtId="0" fontId="26" fillId="0" borderId="0" xfId="54" applyFont="1" applyBorder="1" applyAlignment="1">
      <alignment horizontal="center" vertical="center"/>
      <protection/>
    </xf>
    <xf numFmtId="0" fontId="26" fillId="0" borderId="0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wrapText="1"/>
      <protection/>
    </xf>
    <xf numFmtId="0" fontId="26" fillId="0" borderId="0" xfId="54" applyFont="1" applyBorder="1" applyAlignment="1">
      <alignment horizontal="right" wrapText="1"/>
      <protection/>
    </xf>
    <xf numFmtId="0" fontId="0" fillId="0" borderId="0" xfId="54" applyBorder="1" applyAlignment="1">
      <alignment wrapText="1"/>
      <protection/>
    </xf>
    <xf numFmtId="0" fontId="5" fillId="0" borderId="0" xfId="54" applyFont="1" applyBorder="1">
      <alignment/>
      <protection/>
    </xf>
    <xf numFmtId="0" fontId="5" fillId="0" borderId="0" xfId="54" applyFont="1" applyAlignment="1">
      <alignment horizontal="center"/>
      <protection/>
    </xf>
    <xf numFmtId="0" fontId="8" fillId="0" borderId="0" xfId="54" applyFont="1" applyBorder="1" applyAlignment="1">
      <alignment horizontal="center" wrapText="1"/>
      <protection/>
    </xf>
    <xf numFmtId="0" fontId="4" fillId="0" borderId="0" xfId="53" applyFont="1">
      <alignment/>
      <protection/>
    </xf>
    <xf numFmtId="0" fontId="13" fillId="0" borderId="0" xfId="53" applyFont="1">
      <alignment/>
      <protection/>
    </xf>
    <xf numFmtId="0" fontId="19" fillId="0" borderId="0" xfId="53" applyFont="1">
      <alignment/>
      <protection/>
    </xf>
    <xf numFmtId="0" fontId="13" fillId="0" borderId="0" xfId="54" applyFont="1">
      <alignment/>
      <protection/>
    </xf>
    <xf numFmtId="0" fontId="6" fillId="0" borderId="0" xfId="53" applyFont="1">
      <alignment/>
      <protection/>
    </xf>
    <xf numFmtId="0" fontId="14" fillId="0" borderId="0" xfId="53" applyFont="1">
      <alignment/>
      <protection/>
    </xf>
    <xf numFmtId="0" fontId="0" fillId="0" borderId="0" xfId="54" applyBorder="1" applyAlignment="1">
      <alignment horizontal="center" vertical="center"/>
      <protection/>
    </xf>
    <xf numFmtId="49" fontId="8" fillId="0" borderId="0" xfId="53" applyNumberFormat="1" applyFont="1" applyBorder="1" applyAlignment="1">
      <alignment horizontal="right" vertical="center"/>
      <protection/>
    </xf>
    <xf numFmtId="49" fontId="0" fillId="0" borderId="0" xfId="54" applyNumberFormat="1" applyBorder="1" applyAlignment="1">
      <alignment horizontal="right" vertical="center"/>
      <protection/>
    </xf>
    <xf numFmtId="0" fontId="5" fillId="0" borderId="0" xfId="53" applyFont="1" applyBorder="1" applyAlignment="1">
      <alignment horizontal="right" vertical="center"/>
      <protection/>
    </xf>
    <xf numFmtId="0" fontId="31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 horizontal="right" vertical="center" wrapText="1"/>
    </xf>
    <xf numFmtId="182" fontId="5" fillId="0" borderId="0" xfId="0" applyNumberFormat="1" applyFont="1" applyFill="1" applyBorder="1" applyAlignment="1" applyProtection="1">
      <alignment vertical="center"/>
      <protection/>
    </xf>
    <xf numFmtId="188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182" fontId="5" fillId="0" borderId="10" xfId="0" applyNumberFormat="1" applyFont="1" applyFill="1" applyBorder="1" applyAlignment="1" applyProtection="1">
      <alignment vertical="center"/>
      <protection/>
    </xf>
    <xf numFmtId="0" fontId="32" fillId="0" borderId="10" xfId="0" applyFont="1" applyBorder="1" applyAlignment="1">
      <alignment wrapText="1"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justify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82" fontId="5" fillId="0" borderId="14" xfId="0" applyNumberFormat="1" applyFont="1" applyFill="1" applyBorder="1" applyAlignment="1" applyProtection="1">
      <alignment horizontal="center" vertical="center" wrapText="1"/>
      <protection/>
    </xf>
    <xf numFmtId="172" fontId="5" fillId="0" borderId="14" xfId="0" applyNumberFormat="1" applyFont="1" applyFill="1" applyBorder="1" applyAlignment="1" applyProtection="1">
      <alignment horizontal="center" vertical="center"/>
      <protection/>
    </xf>
    <xf numFmtId="182" fontId="5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182" fontId="5" fillId="0" borderId="14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/>
    </xf>
    <xf numFmtId="182" fontId="8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31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10" xfId="0" applyNumberFormat="1" applyFont="1" applyBorder="1" applyAlignment="1">
      <alignment horizontal="center" vertical="center" wrapText="1"/>
    </xf>
    <xf numFmtId="0" fontId="34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82" fontId="5" fillId="0" borderId="19" xfId="0" applyNumberFormat="1" applyFont="1" applyFill="1" applyBorder="1" applyAlignment="1" applyProtection="1">
      <alignment vertical="center"/>
      <protection/>
    </xf>
    <xf numFmtId="182" fontId="5" fillId="0" borderId="24" xfId="0" applyNumberFormat="1" applyFont="1" applyFill="1" applyBorder="1" applyAlignment="1" applyProtection="1">
      <alignment vertical="center"/>
      <protection/>
    </xf>
    <xf numFmtId="182" fontId="8" fillId="0" borderId="19" xfId="0" applyNumberFormat="1" applyFont="1" applyFill="1" applyBorder="1" applyAlignment="1" applyProtection="1">
      <alignment vertical="center"/>
      <protection/>
    </xf>
    <xf numFmtId="0" fontId="8" fillId="0" borderId="17" xfId="0" applyFont="1" applyBorder="1" applyAlignment="1">
      <alignment horizontal="center" vertical="center" wrapText="1"/>
    </xf>
    <xf numFmtId="172" fontId="8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182" fontId="8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0" xfId="54" applyFont="1" applyBorder="1" applyAlignment="1">
      <alignment horizontal="center" wrapText="1"/>
      <protection/>
    </xf>
    <xf numFmtId="0" fontId="27" fillId="0" borderId="0" xfId="54" applyFont="1" applyBorder="1" applyAlignment="1">
      <alignment horizontal="center" wrapText="1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9" fillId="0" borderId="0" xfId="54" applyFont="1" applyBorder="1" applyAlignment="1">
      <alignment wrapText="1"/>
      <protection/>
    </xf>
    <xf numFmtId="0" fontId="27" fillId="0" borderId="0" xfId="54" applyFont="1" applyBorder="1" applyAlignment="1">
      <alignment wrapText="1"/>
      <protection/>
    </xf>
    <xf numFmtId="0" fontId="11" fillId="0" borderId="24" xfId="53" applyFont="1" applyBorder="1" applyAlignment="1">
      <alignment horizontal="center" vertical="center" wrapText="1"/>
      <protection/>
    </xf>
    <xf numFmtId="0" fontId="27" fillId="0" borderId="25" xfId="54" applyFont="1" applyBorder="1" applyAlignment="1">
      <alignment vertical="center" wrapText="1"/>
      <protection/>
    </xf>
    <xf numFmtId="0" fontId="27" fillId="0" borderId="26" xfId="54" applyFont="1" applyBorder="1" applyAlignment="1">
      <alignment vertical="center" wrapText="1"/>
      <protection/>
    </xf>
    <xf numFmtId="0" fontId="27" fillId="0" borderId="23" xfId="54" applyFont="1" applyBorder="1" applyAlignment="1">
      <alignment vertical="center" wrapText="1"/>
      <protection/>
    </xf>
    <xf numFmtId="0" fontId="27" fillId="0" borderId="27" xfId="54" applyFont="1" applyBorder="1" applyAlignment="1">
      <alignment vertical="center" wrapText="1"/>
      <protection/>
    </xf>
    <xf numFmtId="0" fontId="27" fillId="0" borderId="28" xfId="54" applyFont="1" applyBorder="1" applyAlignment="1">
      <alignment vertical="center" wrapText="1"/>
      <protection/>
    </xf>
    <xf numFmtId="0" fontId="29" fillId="0" borderId="19" xfId="54" applyFont="1" applyBorder="1" applyAlignment="1">
      <alignment horizontal="center" vertical="center" wrapText="1"/>
      <protection/>
    </xf>
    <xf numFmtId="0" fontId="27" fillId="0" borderId="29" xfId="54" applyFont="1" applyBorder="1" applyAlignment="1">
      <alignment horizontal="center" vertical="center" wrapText="1"/>
      <protection/>
    </xf>
    <xf numFmtId="0" fontId="27" fillId="0" borderId="21" xfId="54" applyFont="1" applyBorder="1" applyAlignment="1">
      <alignment vertical="center" wrapText="1"/>
      <protection/>
    </xf>
    <xf numFmtId="0" fontId="27" fillId="0" borderId="25" xfId="54" applyFont="1" applyBorder="1" applyAlignment="1">
      <alignment horizontal="center" vertical="center" wrapText="1"/>
      <protection/>
    </xf>
    <xf numFmtId="0" fontId="27" fillId="0" borderId="23" xfId="54" applyFont="1" applyBorder="1" applyAlignment="1">
      <alignment horizontal="center" vertical="center" wrapText="1"/>
      <protection/>
    </xf>
    <xf numFmtId="0" fontId="27" fillId="0" borderId="27" xfId="54" applyFont="1" applyBorder="1" applyAlignment="1">
      <alignment horizontal="center" vertical="center" wrapText="1"/>
      <protection/>
    </xf>
    <xf numFmtId="0" fontId="27" fillId="0" borderId="21" xfId="54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49" fontId="29" fillId="0" borderId="0" xfId="54" applyNumberFormat="1" applyFont="1" applyBorder="1" applyAlignment="1">
      <alignment horizontal="center" wrapText="1"/>
      <protection/>
    </xf>
    <xf numFmtId="0" fontId="29" fillId="0" borderId="19" xfId="53" applyFont="1" applyBorder="1" applyAlignment="1">
      <alignment horizontal="center" vertical="center" wrapText="1"/>
      <protection/>
    </xf>
    <xf numFmtId="0" fontId="29" fillId="0" borderId="29" xfId="54" applyFont="1" applyBorder="1" applyAlignment="1">
      <alignment vertical="center" wrapText="1"/>
      <protection/>
    </xf>
    <xf numFmtId="0" fontId="29" fillId="0" borderId="21" xfId="54" applyFont="1" applyBorder="1" applyAlignment="1">
      <alignment vertical="center" wrapText="1"/>
      <protection/>
    </xf>
    <xf numFmtId="0" fontId="29" fillId="0" borderId="29" xfId="54" applyFont="1" applyBorder="1" applyAlignment="1">
      <alignment horizontal="center" vertical="center" wrapText="1"/>
      <protection/>
    </xf>
    <xf numFmtId="0" fontId="29" fillId="0" borderId="21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wrapText="1"/>
      <protection/>
    </xf>
    <xf numFmtId="0" fontId="30" fillId="0" borderId="0" xfId="54" applyFont="1" applyBorder="1" applyAlignment="1">
      <alignment horizontal="center" wrapText="1"/>
      <protection/>
    </xf>
    <xf numFmtId="0" fontId="27" fillId="0" borderId="25" xfId="54" applyFont="1" applyBorder="1" applyAlignment="1">
      <alignment wrapText="1"/>
      <protection/>
    </xf>
    <xf numFmtId="0" fontId="27" fillId="0" borderId="26" xfId="54" applyFont="1" applyBorder="1" applyAlignment="1">
      <alignment wrapText="1"/>
      <protection/>
    </xf>
    <xf numFmtId="0" fontId="27" fillId="0" borderId="30" xfId="54" applyFont="1" applyBorder="1" applyAlignment="1">
      <alignment wrapText="1"/>
      <protection/>
    </xf>
    <xf numFmtId="0" fontId="27" fillId="0" borderId="0" xfId="54" applyFont="1" applyAlignment="1">
      <alignment wrapText="1"/>
      <protection/>
    </xf>
    <xf numFmtId="0" fontId="27" fillId="0" borderId="31" xfId="54" applyFont="1" applyBorder="1" applyAlignment="1">
      <alignment wrapText="1"/>
      <protection/>
    </xf>
    <xf numFmtId="0" fontId="27" fillId="0" borderId="23" xfId="54" applyFont="1" applyBorder="1" applyAlignment="1">
      <alignment wrapText="1"/>
      <protection/>
    </xf>
    <xf numFmtId="0" fontId="27" fillId="0" borderId="27" xfId="54" applyFont="1" applyBorder="1" applyAlignment="1">
      <alignment wrapText="1"/>
      <protection/>
    </xf>
    <xf numFmtId="0" fontId="27" fillId="0" borderId="28" xfId="54" applyFont="1" applyBorder="1" applyAlignment="1">
      <alignment wrapText="1"/>
      <protection/>
    </xf>
    <xf numFmtId="0" fontId="27" fillId="0" borderId="26" xfId="54" applyFont="1" applyBorder="1" applyAlignment="1">
      <alignment horizontal="center" vertical="center" wrapText="1"/>
      <protection/>
    </xf>
    <xf numFmtId="0" fontId="27" fillId="0" borderId="30" xfId="54" applyFont="1" applyBorder="1" applyAlignment="1">
      <alignment horizontal="center" vertical="center" wrapText="1"/>
      <protection/>
    </xf>
    <xf numFmtId="0" fontId="27" fillId="0" borderId="0" xfId="54" applyFont="1" applyAlignment="1">
      <alignment horizontal="center" vertical="center" wrapText="1"/>
      <protection/>
    </xf>
    <xf numFmtId="0" fontId="27" fillId="0" borderId="31" xfId="54" applyFont="1" applyBorder="1" applyAlignment="1">
      <alignment horizontal="center" vertical="center" wrapText="1"/>
      <protection/>
    </xf>
    <xf numFmtId="0" fontId="27" fillId="0" borderId="28" xfId="54" applyFont="1" applyBorder="1" applyAlignment="1">
      <alignment horizontal="center" vertical="center" wrapText="1"/>
      <protection/>
    </xf>
    <xf numFmtId="0" fontId="29" fillId="0" borderId="10" xfId="54" applyFont="1" applyBorder="1" applyAlignment="1">
      <alignment horizontal="center" vertical="center" wrapText="1"/>
      <protection/>
    </xf>
    <xf numFmtId="0" fontId="14" fillId="0" borderId="0" xfId="54" applyFont="1" applyBorder="1" applyAlignment="1">
      <alignment horizontal="center" vertical="center" wrapText="1"/>
      <protection/>
    </xf>
    <xf numFmtId="0" fontId="14" fillId="0" borderId="0" xfId="54" applyFont="1" applyBorder="1" applyAlignment="1">
      <alignment vertical="center" wrapText="1"/>
      <protection/>
    </xf>
    <xf numFmtId="0" fontId="27" fillId="0" borderId="0" xfId="54" applyFont="1" applyBorder="1" applyAlignment="1">
      <alignment vertical="center" wrapText="1"/>
      <protection/>
    </xf>
    <xf numFmtId="0" fontId="27" fillId="0" borderId="0" xfId="54" applyFont="1" applyBorder="1" applyAlignment="1">
      <alignment horizontal="left" vertical="center" wrapText="1"/>
      <protection/>
    </xf>
    <xf numFmtId="49" fontId="29" fillId="0" borderId="19" xfId="53" applyNumberFormat="1" applyFont="1" applyBorder="1" applyAlignment="1" applyProtection="1">
      <alignment horizontal="left" vertical="center" wrapText="1"/>
      <protection locked="0"/>
    </xf>
    <xf numFmtId="0" fontId="27" fillId="0" borderId="29" xfId="54" applyFont="1" applyBorder="1" applyAlignment="1">
      <alignment horizontal="left" vertical="center" wrapText="1"/>
      <protection/>
    </xf>
    <xf numFmtId="0" fontId="27" fillId="0" borderId="21" xfId="54" applyFont="1" applyBorder="1" applyAlignment="1">
      <alignment horizontal="left" vertical="center" wrapText="1"/>
      <protection/>
    </xf>
    <xf numFmtId="49" fontId="11" fillId="0" borderId="10" xfId="53" applyNumberFormat="1" applyFont="1" applyBorder="1" applyAlignment="1">
      <alignment horizontal="center" vertical="center" wrapText="1"/>
      <protection/>
    </xf>
    <xf numFmtId="0" fontId="27" fillId="0" borderId="10" xfId="54" applyFont="1" applyBorder="1" applyAlignment="1">
      <alignment vertical="center" wrapText="1"/>
      <protection/>
    </xf>
    <xf numFmtId="0" fontId="27" fillId="0" borderId="0" xfId="54" applyFont="1" applyBorder="1" applyAlignment="1">
      <alignment horizontal="right" vertical="center" wrapText="1"/>
      <protection/>
    </xf>
    <xf numFmtId="0" fontId="5" fillId="0" borderId="10" xfId="54" applyFont="1" applyBorder="1" applyAlignment="1">
      <alignment horizontal="center" vertical="center"/>
      <protection/>
    </xf>
    <xf numFmtId="49" fontId="11" fillId="0" borderId="24" xfId="54" applyNumberFormat="1" applyFont="1" applyBorder="1" applyAlignment="1">
      <alignment horizontal="center" vertical="center" wrapText="1"/>
      <protection/>
    </xf>
    <xf numFmtId="49" fontId="11" fillId="0" borderId="25" xfId="54" applyNumberFormat="1" applyFont="1" applyBorder="1" applyAlignment="1">
      <alignment horizontal="center" vertical="center" wrapText="1"/>
      <protection/>
    </xf>
    <xf numFmtId="49" fontId="11" fillId="0" borderId="26" xfId="54" applyNumberFormat="1" applyFont="1" applyBorder="1" applyAlignment="1">
      <alignment horizontal="center" vertical="center" wrapText="1"/>
      <protection/>
    </xf>
    <xf numFmtId="49" fontId="11" fillId="0" borderId="30" xfId="54" applyNumberFormat="1" applyFont="1" applyBorder="1" applyAlignment="1">
      <alignment horizontal="center" vertical="center" wrapText="1"/>
      <protection/>
    </xf>
    <xf numFmtId="49" fontId="11" fillId="0" borderId="0" xfId="54" applyNumberFormat="1" applyFont="1" applyBorder="1" applyAlignment="1">
      <alignment horizontal="center" vertical="center" wrapText="1"/>
      <protection/>
    </xf>
    <xf numFmtId="49" fontId="11" fillId="0" borderId="31" xfId="54" applyNumberFormat="1" applyFont="1" applyBorder="1" applyAlignment="1">
      <alignment horizontal="center" vertical="center" wrapText="1"/>
      <protection/>
    </xf>
    <xf numFmtId="0" fontId="11" fillId="0" borderId="25" xfId="53" applyFont="1" applyBorder="1" applyAlignment="1">
      <alignment horizontal="center" vertical="center" wrapText="1"/>
      <protection/>
    </xf>
    <xf numFmtId="0" fontId="11" fillId="0" borderId="26" xfId="53" applyFont="1" applyBorder="1" applyAlignment="1">
      <alignment horizontal="center" vertical="center" wrapText="1"/>
      <protection/>
    </xf>
    <xf numFmtId="0" fontId="11" fillId="0" borderId="30" xfId="53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1" fillId="0" borderId="31" xfId="53" applyFont="1" applyBorder="1" applyAlignment="1">
      <alignment horizontal="center" vertical="center" wrapText="1"/>
      <protection/>
    </xf>
    <xf numFmtId="0" fontId="11" fillId="0" borderId="23" xfId="53" applyFont="1" applyBorder="1" applyAlignment="1">
      <alignment horizontal="center" vertical="center" wrapText="1"/>
      <protection/>
    </xf>
    <xf numFmtId="0" fontId="11" fillId="0" borderId="27" xfId="53" applyFont="1" applyBorder="1" applyAlignment="1">
      <alignment horizontal="center" vertical="center" wrapText="1"/>
      <protection/>
    </xf>
    <xf numFmtId="0" fontId="11" fillId="0" borderId="28" xfId="53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/>
      <protection/>
    </xf>
    <xf numFmtId="0" fontId="11" fillId="0" borderId="0" xfId="54" applyFont="1" applyBorder="1" applyAlignment="1">
      <alignment horizontal="center" wrapText="1"/>
      <protection/>
    </xf>
    <xf numFmtId="0" fontId="28" fillId="0" borderId="24" xfId="53" applyFont="1" applyBorder="1" applyAlignment="1">
      <alignment horizontal="center" vertical="center" wrapText="1"/>
      <protection/>
    </xf>
    <xf numFmtId="0" fontId="11" fillId="0" borderId="24" xfId="54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/>
      <protection/>
    </xf>
    <xf numFmtId="0" fontId="18" fillId="0" borderId="0" xfId="54" applyFont="1" applyBorder="1" applyAlignment="1">
      <alignment horizontal="left" wrapText="1"/>
      <protection/>
    </xf>
    <xf numFmtId="0" fontId="22" fillId="0" borderId="0" xfId="54" applyFont="1" applyAlignment="1">
      <alignment horizontal="left" wrapText="1"/>
      <protection/>
    </xf>
    <xf numFmtId="0" fontId="18" fillId="0" borderId="0" xfId="54" applyFont="1" applyAlignment="1">
      <alignment horizontal="left" vertical="top" wrapText="1"/>
      <protection/>
    </xf>
    <xf numFmtId="0" fontId="0" fillId="0" borderId="0" xfId="54" applyAlignment="1">
      <alignment horizontal="left" vertical="top" wrapText="1"/>
      <protection/>
    </xf>
    <xf numFmtId="0" fontId="18" fillId="0" borderId="0" xfId="54" applyFont="1" applyAlignment="1">
      <alignment wrapText="1"/>
      <protection/>
    </xf>
    <xf numFmtId="0" fontId="22" fillId="0" borderId="0" xfId="54" applyFont="1" applyAlignment="1">
      <alignment wrapText="1"/>
      <protection/>
    </xf>
    <xf numFmtId="0" fontId="25" fillId="0" borderId="0" xfId="54" applyFont="1" applyBorder="1" applyAlignment="1">
      <alignment horizontal="center"/>
      <protection/>
    </xf>
    <xf numFmtId="0" fontId="13" fillId="0" borderId="0" xfId="54" applyFont="1" applyBorder="1" applyAlignment="1">
      <alignment horizontal="left" vertical="center" wrapText="1"/>
      <protection/>
    </xf>
    <xf numFmtId="0" fontId="5" fillId="0" borderId="10" xfId="54" applyFont="1" applyBorder="1" applyAlignment="1">
      <alignment horizontal="center" vertical="center" textRotation="90"/>
      <protection/>
    </xf>
    <xf numFmtId="0" fontId="11" fillId="0" borderId="0" xfId="54" applyFont="1" applyBorder="1" applyAlignment="1">
      <alignment horizontal="left" vertical="center"/>
      <protection/>
    </xf>
    <xf numFmtId="0" fontId="18" fillId="0" borderId="0" xfId="54" applyFont="1" applyAlignment="1">
      <alignment vertical="top" wrapText="1"/>
      <protection/>
    </xf>
    <xf numFmtId="0" fontId="0" fillId="0" borderId="0" xfId="54" applyAlignment="1">
      <alignment wrapText="1"/>
      <protection/>
    </xf>
    <xf numFmtId="0" fontId="18" fillId="0" borderId="0" xfId="54" applyFont="1" applyBorder="1" applyAlignment="1">
      <alignment horizontal="center"/>
      <protection/>
    </xf>
    <xf numFmtId="0" fontId="0" fillId="0" borderId="0" xfId="54" applyAlignment="1">
      <alignment horizontal="left" wrapText="1"/>
      <protection/>
    </xf>
    <xf numFmtId="0" fontId="3" fillId="0" borderId="0" xfId="54" applyFont="1" applyBorder="1" applyAlignment="1">
      <alignment horizontal="left"/>
      <protection/>
    </xf>
    <xf numFmtId="0" fontId="18" fillId="0" borderId="0" xfId="54" applyFont="1" applyBorder="1" applyAlignment="1">
      <alignment horizontal="left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Border="1" applyAlignment="1">
      <alignment horizontal="center"/>
      <protection/>
    </xf>
    <xf numFmtId="0" fontId="24" fillId="0" borderId="0" xfId="54" applyFont="1" applyAlignment="1">
      <alignment horizontal="center"/>
      <protection/>
    </xf>
    <xf numFmtId="0" fontId="17" fillId="0" borderId="0" xfId="54" applyFont="1" applyAlignment="1">
      <alignment horizontal="center" vertical="center" wrapText="1"/>
      <protection/>
    </xf>
    <xf numFmtId="0" fontId="16" fillId="0" borderId="0" xfId="54" applyFont="1" applyAlignment="1">
      <alignment horizontal="center"/>
      <protection/>
    </xf>
    <xf numFmtId="0" fontId="18" fillId="0" borderId="0" xfId="54" applyFont="1" applyBorder="1" applyAlignment="1">
      <alignment horizontal="left"/>
      <protection/>
    </xf>
    <xf numFmtId="0" fontId="20" fillId="0" borderId="0" xfId="54" applyFont="1" applyBorder="1" applyAlignment="1">
      <alignment horizontal="center"/>
      <protection/>
    </xf>
    <xf numFmtId="187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Fill="1" applyBorder="1" applyAlignment="1">
      <alignment horizontal="center" vertical="center" textRotation="90" wrapText="1"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32" fillId="0" borderId="23" xfId="0" applyNumberFormat="1" applyFont="1" applyFill="1" applyBorder="1" applyAlignment="1">
      <alignment horizontal="center" vertical="center"/>
    </xf>
    <xf numFmtId="49" fontId="32" fillId="0" borderId="27" xfId="0" applyNumberFormat="1" applyFont="1" applyFill="1" applyBorder="1" applyAlignment="1">
      <alignment horizontal="center" vertical="center"/>
    </xf>
    <xf numFmtId="49" fontId="32" fillId="0" borderId="2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8" fillId="0" borderId="34" xfId="0" applyFont="1" applyFill="1" applyBorder="1" applyAlignment="1">
      <alignment horizontal="right" vertical="center" wrapText="1"/>
    </xf>
    <xf numFmtId="0" fontId="8" fillId="0" borderId="35" xfId="0" applyFont="1" applyFill="1" applyBorder="1" applyAlignment="1">
      <alignment horizontal="right" vertical="center" wrapText="1"/>
    </xf>
    <xf numFmtId="0" fontId="8" fillId="0" borderId="36" xfId="0" applyFont="1" applyFill="1" applyBorder="1" applyAlignment="1">
      <alignment horizontal="right" vertical="center" wrapText="1"/>
    </xf>
    <xf numFmtId="172" fontId="5" fillId="0" borderId="32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Alignment="1">
      <alignment/>
    </xf>
    <xf numFmtId="0" fontId="3" fillId="0" borderId="27" xfId="0" applyFont="1" applyFill="1" applyBorder="1" applyAlignment="1">
      <alignment/>
    </xf>
    <xf numFmtId="0" fontId="14" fillId="0" borderId="27" xfId="0" applyFont="1" applyBorder="1" applyAlignment="1">
      <alignment/>
    </xf>
    <xf numFmtId="0" fontId="0" fillId="0" borderId="0" xfId="0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83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wrapText="1"/>
    </xf>
    <xf numFmtId="0" fontId="5" fillId="0" borderId="14" xfId="0" applyFont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_т_Тм_спец_2013_20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5"/>
  <sheetViews>
    <sheetView view="pageBreakPreview" zoomScale="55" zoomScaleNormal="50" zoomScaleSheetLayoutView="55" zoomScalePageLayoutView="0" workbookViewId="0" topLeftCell="A7">
      <selection activeCell="A8" sqref="A8"/>
    </sheetView>
  </sheetViews>
  <sheetFormatPr defaultColWidth="3.25390625" defaultRowHeight="12.75"/>
  <cols>
    <col min="1" max="1" width="3.25390625" style="28" customWidth="1"/>
    <col min="2" max="2" width="5.00390625" style="28" customWidth="1"/>
    <col min="3" max="3" width="5.125" style="28" customWidth="1"/>
    <col min="4" max="4" width="4.375" style="28" customWidth="1"/>
    <col min="5" max="5" width="5.25390625" style="28" customWidth="1"/>
    <col min="6" max="6" width="4.25390625" style="28" customWidth="1"/>
    <col min="7" max="7" width="5.00390625" style="28" customWidth="1"/>
    <col min="8" max="9" width="5.125" style="28" customWidth="1"/>
    <col min="10" max="10" width="5.00390625" style="28" customWidth="1"/>
    <col min="11" max="11" width="4.25390625" style="28" customWidth="1"/>
    <col min="12" max="12" width="5.25390625" style="28" customWidth="1"/>
    <col min="13" max="13" width="4.375" style="28" customWidth="1"/>
    <col min="14" max="14" width="4.125" style="28" customWidth="1"/>
    <col min="15" max="15" width="6.00390625" style="28" customWidth="1"/>
    <col min="16" max="16" width="5.75390625" style="28" customWidth="1"/>
    <col min="17" max="17" width="6.625" style="28" customWidth="1"/>
    <col min="18" max="18" width="5.25390625" style="28" customWidth="1"/>
    <col min="19" max="20" width="5.125" style="28" customWidth="1"/>
    <col min="21" max="21" width="5.875" style="28" customWidth="1"/>
    <col min="22" max="22" width="5.25390625" style="28" customWidth="1"/>
    <col min="23" max="23" width="5.00390625" style="28" customWidth="1"/>
    <col min="24" max="24" width="4.75390625" style="28" customWidth="1"/>
    <col min="25" max="26" width="3.875" style="28" customWidth="1"/>
    <col min="27" max="27" width="5.00390625" style="28" customWidth="1"/>
    <col min="28" max="28" width="5.375" style="28" customWidth="1"/>
    <col min="29" max="29" width="6.00390625" style="28" customWidth="1"/>
    <col min="30" max="30" width="5.25390625" style="28" customWidth="1"/>
    <col min="31" max="31" width="5.625" style="28" customWidth="1"/>
    <col min="32" max="32" width="5.75390625" style="28" customWidth="1"/>
    <col min="33" max="33" width="5.625" style="28" customWidth="1"/>
    <col min="34" max="34" width="5.875" style="28" customWidth="1"/>
    <col min="35" max="36" width="6.125" style="28" customWidth="1"/>
    <col min="37" max="37" width="6.625" style="28" customWidth="1"/>
    <col min="38" max="38" width="7.25390625" style="28" customWidth="1"/>
    <col min="39" max="39" width="6.75390625" style="28" customWidth="1"/>
    <col min="40" max="40" width="7.00390625" style="28" customWidth="1"/>
    <col min="41" max="41" width="7.25390625" style="28" customWidth="1"/>
    <col min="42" max="42" width="6.125" style="28" customWidth="1"/>
    <col min="43" max="43" width="5.625" style="28" customWidth="1"/>
    <col min="44" max="44" width="4.75390625" style="28" customWidth="1"/>
    <col min="45" max="45" width="3.875" style="28" customWidth="1"/>
    <col min="46" max="46" width="4.125" style="28" customWidth="1"/>
    <col min="47" max="47" width="3.875" style="28" customWidth="1"/>
    <col min="48" max="48" width="4.25390625" style="28" customWidth="1"/>
    <col min="49" max="49" width="4.375" style="28" customWidth="1"/>
    <col min="50" max="50" width="4.875" style="28" customWidth="1"/>
    <col min="51" max="52" width="3.75390625" style="28" customWidth="1"/>
    <col min="53" max="53" width="3.875" style="28" customWidth="1"/>
    <col min="54" max="54" width="4.875" style="28" customWidth="1"/>
    <col min="55" max="16384" width="3.25390625" style="28" customWidth="1"/>
  </cols>
  <sheetData>
    <row r="1" ht="43.5" customHeight="1"/>
    <row r="2" spans="2:54" ht="30"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30" t="s">
        <v>56</v>
      </c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</row>
    <row r="3" spans="2:54" ht="20.25" customHeight="1">
      <c r="B3" s="222" t="s">
        <v>26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</row>
    <row r="4" spans="2:54" ht="30.75">
      <c r="B4" s="231" t="s">
        <v>27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2" t="s">
        <v>28</v>
      </c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</row>
    <row r="5" spans="2:54" ht="26.25" customHeight="1">
      <c r="B5" s="222" t="s">
        <v>83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210" t="s">
        <v>35</v>
      </c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</row>
    <row r="6" spans="2:54" s="33" customFormat="1" ht="23.25"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</row>
    <row r="7" spans="2:54" s="33" customFormat="1" ht="22.5" customHeight="1">
      <c r="B7" s="222" t="s">
        <v>84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</row>
    <row r="8" spans="2:54" s="33" customFormat="1" ht="27" customHeight="1"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27" t="s">
        <v>60</v>
      </c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5" t="s">
        <v>61</v>
      </c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</row>
    <row r="9" spans="17:54" s="33" customFormat="1" ht="27.75" customHeight="1">
      <c r="Q9" s="210" t="s">
        <v>73</v>
      </c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23"/>
      <c r="AD9" s="223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</row>
    <row r="10" spans="17:54" s="33" customFormat="1" ht="27.75" customHeight="1">
      <c r="Q10" s="210" t="s">
        <v>75</v>
      </c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32"/>
      <c r="AN10" s="32"/>
      <c r="AO10" s="220" t="s">
        <v>62</v>
      </c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</row>
    <row r="11" spans="17:54" s="33" customFormat="1" ht="27.75" customHeight="1">
      <c r="Q11" s="210" t="s">
        <v>76</v>
      </c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32"/>
      <c r="AM11" s="32"/>
      <c r="AN11" s="32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</row>
    <row r="12" spans="17:54" s="33" customFormat="1" ht="27.75" customHeight="1">
      <c r="Q12" s="212" t="s">
        <v>77</v>
      </c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</row>
    <row r="13" spans="17:54" s="33" customFormat="1" ht="28.5" customHeight="1">
      <c r="Q13" s="214" t="s">
        <v>74</v>
      </c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3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</row>
    <row r="14" spans="17:54" s="33" customFormat="1" ht="21.75" customHeight="1">
      <c r="Q14" s="214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</row>
    <row r="15" spans="42:54" s="33" customFormat="1" ht="18.75"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</row>
    <row r="16" spans="42:54" s="33" customFormat="1" ht="18.75"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2:54" s="33" customFormat="1" ht="25.5">
      <c r="B17" s="216" t="s">
        <v>63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</row>
    <row r="18" spans="2:54" s="33" customFormat="1" ht="25.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</row>
    <row r="19" spans="2:54" s="33" customFormat="1" ht="18.7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</row>
    <row r="20" spans="2:54" ht="18" customHeight="1">
      <c r="B20" s="218" t="s">
        <v>21</v>
      </c>
      <c r="C20" s="190" t="s">
        <v>20</v>
      </c>
      <c r="D20" s="190"/>
      <c r="E20" s="190"/>
      <c r="F20" s="190"/>
      <c r="G20" s="190" t="s">
        <v>9</v>
      </c>
      <c r="H20" s="190"/>
      <c r="I20" s="190"/>
      <c r="J20" s="190"/>
      <c r="K20" s="190" t="s">
        <v>10</v>
      </c>
      <c r="L20" s="190"/>
      <c r="M20" s="190"/>
      <c r="N20" s="190"/>
      <c r="O20" s="190" t="s">
        <v>11</v>
      </c>
      <c r="P20" s="190"/>
      <c r="Q20" s="190"/>
      <c r="R20" s="190"/>
      <c r="S20" s="190"/>
      <c r="T20" s="190" t="s">
        <v>12</v>
      </c>
      <c r="U20" s="190"/>
      <c r="V20" s="190"/>
      <c r="W20" s="190"/>
      <c r="X20" s="190" t="s">
        <v>13</v>
      </c>
      <c r="Y20" s="190"/>
      <c r="Z20" s="190"/>
      <c r="AA20" s="190"/>
      <c r="AB20" s="190"/>
      <c r="AC20" s="190" t="s">
        <v>14</v>
      </c>
      <c r="AD20" s="190"/>
      <c r="AE20" s="190"/>
      <c r="AF20" s="190"/>
      <c r="AG20" s="190" t="s">
        <v>15</v>
      </c>
      <c r="AH20" s="190"/>
      <c r="AI20" s="190"/>
      <c r="AJ20" s="190"/>
      <c r="AK20" s="190" t="s">
        <v>16</v>
      </c>
      <c r="AL20" s="190"/>
      <c r="AM20" s="190"/>
      <c r="AN20" s="190"/>
      <c r="AO20" s="190" t="s">
        <v>17</v>
      </c>
      <c r="AP20" s="190"/>
      <c r="AQ20" s="190"/>
      <c r="AR20" s="190"/>
      <c r="AS20" s="190"/>
      <c r="AT20" s="190" t="s">
        <v>18</v>
      </c>
      <c r="AU20" s="190"/>
      <c r="AV20" s="190"/>
      <c r="AW20" s="190"/>
      <c r="AX20" s="190" t="s">
        <v>19</v>
      </c>
      <c r="AY20" s="190"/>
      <c r="AZ20" s="190"/>
      <c r="BA20" s="190"/>
      <c r="BB20" s="190"/>
    </row>
    <row r="21" spans="2:54" s="42" customFormat="1" ht="20.25" customHeight="1">
      <c r="B21" s="218"/>
      <c r="C21" s="41">
        <v>1</v>
      </c>
      <c r="D21" s="41">
        <v>2</v>
      </c>
      <c r="E21" s="41">
        <v>3</v>
      </c>
      <c r="F21" s="41">
        <v>4</v>
      </c>
      <c r="G21" s="41">
        <v>5</v>
      </c>
      <c r="H21" s="41">
        <v>6</v>
      </c>
      <c r="I21" s="41">
        <v>7</v>
      </c>
      <c r="J21" s="41">
        <v>8</v>
      </c>
      <c r="K21" s="41">
        <v>9</v>
      </c>
      <c r="L21" s="41">
        <v>10</v>
      </c>
      <c r="M21" s="41">
        <v>11</v>
      </c>
      <c r="N21" s="41">
        <v>12</v>
      </c>
      <c r="O21" s="41">
        <v>13</v>
      </c>
      <c r="P21" s="41">
        <v>14</v>
      </c>
      <c r="Q21" s="41">
        <v>15</v>
      </c>
      <c r="R21" s="41">
        <v>16</v>
      </c>
      <c r="S21" s="41">
        <v>17</v>
      </c>
      <c r="T21" s="41">
        <v>18</v>
      </c>
      <c r="U21" s="41">
        <v>19</v>
      </c>
      <c r="V21" s="41">
        <v>20</v>
      </c>
      <c r="W21" s="41">
        <v>21</v>
      </c>
      <c r="X21" s="41">
        <v>22</v>
      </c>
      <c r="Y21" s="41">
        <v>23</v>
      </c>
      <c r="Z21" s="41">
        <v>24</v>
      </c>
      <c r="AA21" s="41">
        <v>25</v>
      </c>
      <c r="AB21" s="41">
        <v>26</v>
      </c>
      <c r="AC21" s="41">
        <v>27</v>
      </c>
      <c r="AD21" s="41">
        <v>28</v>
      </c>
      <c r="AE21" s="41">
        <v>29</v>
      </c>
      <c r="AF21" s="41">
        <v>30</v>
      </c>
      <c r="AG21" s="41">
        <v>31</v>
      </c>
      <c r="AH21" s="41">
        <v>32</v>
      </c>
      <c r="AI21" s="41">
        <v>33</v>
      </c>
      <c r="AJ21" s="41">
        <v>34</v>
      </c>
      <c r="AK21" s="41">
        <v>35</v>
      </c>
      <c r="AL21" s="41">
        <v>36</v>
      </c>
      <c r="AM21" s="41">
        <v>37</v>
      </c>
      <c r="AN21" s="41">
        <v>38</v>
      </c>
      <c r="AO21" s="41">
        <v>39</v>
      </c>
      <c r="AP21" s="41">
        <v>40</v>
      </c>
      <c r="AQ21" s="41">
        <v>41</v>
      </c>
      <c r="AR21" s="41">
        <v>42</v>
      </c>
      <c r="AS21" s="41">
        <v>43</v>
      </c>
      <c r="AT21" s="41">
        <v>44</v>
      </c>
      <c r="AU21" s="41">
        <v>45</v>
      </c>
      <c r="AV21" s="41">
        <v>46</v>
      </c>
      <c r="AW21" s="41">
        <v>47</v>
      </c>
      <c r="AX21" s="41">
        <v>48</v>
      </c>
      <c r="AY21" s="41">
        <v>49</v>
      </c>
      <c r="AZ21" s="41">
        <v>50</v>
      </c>
      <c r="BA21" s="41">
        <v>51</v>
      </c>
      <c r="BB21" s="41">
        <v>52</v>
      </c>
    </row>
    <row r="22" spans="2:54" ht="19.5" customHeight="1">
      <c r="B22" s="43">
        <v>1</v>
      </c>
      <c r="C22" s="13" t="s">
        <v>36</v>
      </c>
      <c r="D22" s="13" t="s">
        <v>36</v>
      </c>
      <c r="E22" s="13" t="s">
        <v>36</v>
      </c>
      <c r="F22" s="44" t="s">
        <v>31</v>
      </c>
      <c r="G22" s="12" t="s">
        <v>57</v>
      </c>
      <c r="H22" s="12" t="s">
        <v>57</v>
      </c>
      <c r="I22" s="12" t="s">
        <v>57</v>
      </c>
      <c r="J22" s="12" t="s">
        <v>57</v>
      </c>
      <c r="K22" s="12" t="s">
        <v>57</v>
      </c>
      <c r="L22" s="12" t="s">
        <v>57</v>
      </c>
      <c r="M22" s="12" t="s">
        <v>57</v>
      </c>
      <c r="N22" s="12" t="s">
        <v>57</v>
      </c>
      <c r="O22" s="12" t="s">
        <v>57</v>
      </c>
      <c r="P22" s="12" t="s">
        <v>57</v>
      </c>
      <c r="Q22" s="12" t="s">
        <v>57</v>
      </c>
      <c r="R22" s="12" t="s">
        <v>57</v>
      </c>
      <c r="S22" s="12" t="s">
        <v>57</v>
      </c>
      <c r="T22" s="12" t="s">
        <v>57</v>
      </c>
      <c r="U22" s="12" t="s">
        <v>57</v>
      </c>
      <c r="V22" s="14" t="s">
        <v>29</v>
      </c>
      <c r="W22" s="14" t="s">
        <v>29</v>
      </c>
      <c r="X22" s="14" t="s">
        <v>29</v>
      </c>
      <c r="Y22" s="14" t="s">
        <v>30</v>
      </c>
      <c r="Z22" s="14" t="s">
        <v>30</v>
      </c>
      <c r="AA22" s="12" t="s">
        <v>57</v>
      </c>
      <c r="AB22" s="12" t="s">
        <v>57</v>
      </c>
      <c r="AC22" s="12" t="s">
        <v>57</v>
      </c>
      <c r="AD22" s="12" t="s">
        <v>57</v>
      </c>
      <c r="AE22" s="12" t="s">
        <v>57</v>
      </c>
      <c r="AF22" s="12" t="s">
        <v>57</v>
      </c>
      <c r="AG22" s="12" t="s">
        <v>57</v>
      </c>
      <c r="AH22" s="12" t="s">
        <v>57</v>
      </c>
      <c r="AI22" s="12" t="s">
        <v>57</v>
      </c>
      <c r="AJ22" s="1" t="s">
        <v>29</v>
      </c>
      <c r="AK22" s="1" t="s">
        <v>24</v>
      </c>
      <c r="AL22" s="1" t="s">
        <v>24</v>
      </c>
      <c r="AM22" s="1" t="s">
        <v>24</v>
      </c>
      <c r="AN22" s="1" t="s">
        <v>24</v>
      </c>
      <c r="AO22" s="1" t="s">
        <v>24</v>
      </c>
      <c r="AP22" s="1" t="s">
        <v>24</v>
      </c>
      <c r="AQ22" s="1" t="s">
        <v>24</v>
      </c>
      <c r="AR22" s="1" t="s">
        <v>24</v>
      </c>
      <c r="AS22" s="1" t="s">
        <v>24</v>
      </c>
      <c r="AT22" s="1" t="s">
        <v>24</v>
      </c>
      <c r="AU22" s="1" t="s">
        <v>24</v>
      </c>
      <c r="AV22" s="13" t="s">
        <v>54</v>
      </c>
      <c r="AW22" s="13" t="s">
        <v>54</v>
      </c>
      <c r="AX22" s="45"/>
      <c r="AY22" s="205"/>
      <c r="AZ22" s="205"/>
      <c r="BA22" s="205"/>
      <c r="BB22" s="205"/>
    </row>
    <row r="23" spans="2:54" ht="19.5" customHeight="1">
      <c r="B23" s="29"/>
      <c r="C23" s="46"/>
      <c r="D23" s="46"/>
      <c r="E23" s="46"/>
      <c r="F23" s="47"/>
      <c r="G23" s="48"/>
      <c r="H23" s="48"/>
      <c r="I23" s="48"/>
      <c r="J23" s="48"/>
      <c r="K23" s="48"/>
      <c r="L23" s="48"/>
      <c r="M23" s="48"/>
      <c r="N23" s="47"/>
      <c r="O23" s="48"/>
      <c r="P23" s="48"/>
      <c r="Q23" s="48"/>
      <c r="R23" s="48"/>
      <c r="S23" s="48"/>
      <c r="T23" s="48"/>
      <c r="U23" s="48"/>
      <c r="V23" s="48"/>
      <c r="W23" s="46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50"/>
      <c r="AY23" s="51"/>
      <c r="AZ23" s="51"/>
      <c r="BA23" s="51"/>
      <c r="BB23" s="51"/>
    </row>
    <row r="24" spans="2:54" ht="19.5" customHeight="1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 t="s">
        <v>64</v>
      </c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</row>
    <row r="25" spans="2:54" s="52" customFormat="1" ht="21" customHeight="1">
      <c r="B25" s="206" t="s">
        <v>65</v>
      </c>
      <c r="C25" s="206"/>
      <c r="D25" s="206"/>
      <c r="E25" s="206"/>
      <c r="F25" s="206"/>
      <c r="G25" s="206"/>
      <c r="H25" s="206"/>
      <c r="I25" s="206"/>
      <c r="J25" s="206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53"/>
      <c r="AX25" s="53"/>
      <c r="AY25" s="53"/>
      <c r="AZ25" s="53"/>
      <c r="BA25" s="53"/>
      <c r="BB25" s="28"/>
    </row>
    <row r="26" spans="2:54" s="52" customFormat="1" ht="15.75" customHeight="1">
      <c r="B26" s="54"/>
      <c r="C26" s="54"/>
      <c r="D26" s="54"/>
      <c r="E26" s="54"/>
      <c r="F26" s="54"/>
      <c r="G26" s="54"/>
      <c r="H26" s="54"/>
      <c r="I26" s="54"/>
      <c r="J26" s="5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53"/>
      <c r="AX26" s="53"/>
      <c r="AY26" s="53"/>
      <c r="AZ26" s="53"/>
      <c r="BA26" s="53"/>
      <c r="BB26" s="28"/>
    </row>
    <row r="27" spans="2:54" s="52" customFormat="1" ht="15.75" customHeight="1">
      <c r="B27" s="54"/>
      <c r="C27" s="54"/>
      <c r="D27" s="54"/>
      <c r="E27" s="54"/>
      <c r="F27" s="54"/>
      <c r="G27" s="54"/>
      <c r="H27" s="54"/>
      <c r="I27" s="54"/>
      <c r="J27" s="5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53"/>
      <c r="AX27" s="53"/>
      <c r="AY27" s="53"/>
      <c r="AZ27" s="53"/>
      <c r="BA27" s="53"/>
      <c r="BB27" s="28"/>
    </row>
    <row r="28" spans="49:53" ht="15.75">
      <c r="AW28" s="53"/>
      <c r="AX28" s="53"/>
      <c r="AY28" s="53"/>
      <c r="AZ28" s="53"/>
      <c r="BA28" s="53"/>
    </row>
    <row r="29" spans="2:54" ht="21.75" customHeight="1">
      <c r="B29" s="55" t="s">
        <v>78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7"/>
      <c r="AY29" s="57"/>
      <c r="AZ29" s="57"/>
      <c r="BA29" s="57"/>
      <c r="BB29" s="58"/>
    </row>
    <row r="30" spans="2:54" ht="21.75" customHeight="1"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33"/>
    </row>
    <row r="31" spans="2:54" ht="22.5" customHeight="1">
      <c r="B31" s="207" t="s">
        <v>21</v>
      </c>
      <c r="C31" s="174"/>
      <c r="D31" s="208" t="s">
        <v>22</v>
      </c>
      <c r="E31" s="153"/>
      <c r="F31" s="153"/>
      <c r="G31" s="174"/>
      <c r="H31" s="144" t="s">
        <v>32</v>
      </c>
      <c r="I31" s="153"/>
      <c r="J31" s="174"/>
      <c r="K31" s="144" t="s">
        <v>6</v>
      </c>
      <c r="L31" s="153"/>
      <c r="M31" s="153"/>
      <c r="N31" s="174"/>
      <c r="O31" s="144" t="s">
        <v>66</v>
      </c>
      <c r="P31" s="153"/>
      <c r="Q31" s="174"/>
      <c r="R31" s="144" t="s">
        <v>67</v>
      </c>
      <c r="S31" s="166"/>
      <c r="T31" s="167"/>
      <c r="U31" s="144" t="s">
        <v>23</v>
      </c>
      <c r="V31" s="153"/>
      <c r="W31" s="174"/>
      <c r="X31" s="144" t="s">
        <v>68</v>
      </c>
      <c r="Y31" s="153"/>
      <c r="Z31" s="174"/>
      <c r="AA31" s="61"/>
      <c r="AB31" s="187" t="s">
        <v>69</v>
      </c>
      <c r="AC31" s="188"/>
      <c r="AD31" s="188"/>
      <c r="AE31" s="188"/>
      <c r="AF31" s="188"/>
      <c r="AG31" s="144" t="s">
        <v>34</v>
      </c>
      <c r="AH31" s="145"/>
      <c r="AI31" s="146"/>
      <c r="AJ31" s="144" t="s">
        <v>70</v>
      </c>
      <c r="AK31" s="153"/>
      <c r="AL31" s="146"/>
      <c r="AM31" s="62"/>
      <c r="AN31" s="191" t="s">
        <v>71</v>
      </c>
      <c r="AO31" s="192"/>
      <c r="AP31" s="193"/>
      <c r="AQ31" s="144" t="s">
        <v>72</v>
      </c>
      <c r="AR31" s="197"/>
      <c r="AS31" s="197"/>
      <c r="AT31" s="197"/>
      <c r="AU31" s="197"/>
      <c r="AV31" s="197"/>
      <c r="AW31" s="197"/>
      <c r="AX31" s="198"/>
      <c r="AY31" s="144" t="s">
        <v>34</v>
      </c>
      <c r="AZ31" s="197"/>
      <c r="BA31" s="197"/>
      <c r="BB31" s="198"/>
    </row>
    <row r="32" spans="2:54" ht="15.75" customHeight="1">
      <c r="B32" s="175"/>
      <c r="C32" s="177"/>
      <c r="D32" s="175"/>
      <c r="E32" s="176"/>
      <c r="F32" s="176"/>
      <c r="G32" s="177"/>
      <c r="H32" s="175"/>
      <c r="I32" s="176"/>
      <c r="J32" s="177"/>
      <c r="K32" s="175"/>
      <c r="L32" s="176"/>
      <c r="M32" s="176"/>
      <c r="N32" s="177"/>
      <c r="O32" s="175"/>
      <c r="P32" s="176"/>
      <c r="Q32" s="177"/>
      <c r="R32" s="168"/>
      <c r="S32" s="169"/>
      <c r="T32" s="170"/>
      <c r="U32" s="175"/>
      <c r="V32" s="176"/>
      <c r="W32" s="177"/>
      <c r="X32" s="175"/>
      <c r="Y32" s="176"/>
      <c r="Z32" s="177"/>
      <c r="AA32" s="61"/>
      <c r="AB32" s="188"/>
      <c r="AC32" s="188"/>
      <c r="AD32" s="188"/>
      <c r="AE32" s="188"/>
      <c r="AF32" s="188"/>
      <c r="AG32" s="147"/>
      <c r="AH32" s="148"/>
      <c r="AI32" s="149"/>
      <c r="AJ32" s="154"/>
      <c r="AK32" s="155"/>
      <c r="AL32" s="149"/>
      <c r="AM32" s="63"/>
      <c r="AN32" s="194"/>
      <c r="AO32" s="195"/>
      <c r="AP32" s="196"/>
      <c r="AQ32" s="199"/>
      <c r="AR32" s="200"/>
      <c r="AS32" s="200"/>
      <c r="AT32" s="200"/>
      <c r="AU32" s="200"/>
      <c r="AV32" s="200"/>
      <c r="AW32" s="200"/>
      <c r="AX32" s="201"/>
      <c r="AY32" s="199"/>
      <c r="AZ32" s="200"/>
      <c r="BA32" s="200"/>
      <c r="BB32" s="201"/>
    </row>
    <row r="33" spans="2:54" ht="38.25" customHeight="1">
      <c r="B33" s="154"/>
      <c r="C33" s="178"/>
      <c r="D33" s="154"/>
      <c r="E33" s="155"/>
      <c r="F33" s="155"/>
      <c r="G33" s="178"/>
      <c r="H33" s="154"/>
      <c r="I33" s="155"/>
      <c r="J33" s="178"/>
      <c r="K33" s="154"/>
      <c r="L33" s="155"/>
      <c r="M33" s="155"/>
      <c r="N33" s="178"/>
      <c r="O33" s="154"/>
      <c r="P33" s="155"/>
      <c r="Q33" s="178"/>
      <c r="R33" s="171"/>
      <c r="S33" s="172"/>
      <c r="T33" s="173"/>
      <c r="U33" s="154"/>
      <c r="V33" s="155"/>
      <c r="W33" s="178"/>
      <c r="X33" s="154"/>
      <c r="Y33" s="155"/>
      <c r="Z33" s="178"/>
      <c r="AA33" s="61"/>
      <c r="AB33" s="184" t="s">
        <v>5</v>
      </c>
      <c r="AC33" s="185"/>
      <c r="AD33" s="185"/>
      <c r="AE33" s="185"/>
      <c r="AF33" s="186"/>
      <c r="AG33" s="150" t="s">
        <v>58</v>
      </c>
      <c r="AH33" s="151"/>
      <c r="AI33" s="152"/>
      <c r="AJ33" s="150" t="s">
        <v>53</v>
      </c>
      <c r="AK33" s="151"/>
      <c r="AL33" s="152"/>
      <c r="AM33" s="63"/>
      <c r="AN33" s="194"/>
      <c r="AO33" s="195"/>
      <c r="AP33" s="196"/>
      <c r="AQ33" s="202"/>
      <c r="AR33" s="203"/>
      <c r="AS33" s="203"/>
      <c r="AT33" s="203"/>
      <c r="AU33" s="203"/>
      <c r="AV33" s="203"/>
      <c r="AW33" s="203"/>
      <c r="AX33" s="204"/>
      <c r="AY33" s="202"/>
      <c r="AZ33" s="203"/>
      <c r="BA33" s="203"/>
      <c r="BB33" s="204"/>
    </row>
    <row r="34" spans="2:54" ht="39" customHeight="1">
      <c r="B34" s="150">
        <v>1</v>
      </c>
      <c r="C34" s="156"/>
      <c r="D34" s="150">
        <v>24</v>
      </c>
      <c r="E34" s="162"/>
      <c r="F34" s="162"/>
      <c r="G34" s="163"/>
      <c r="H34" s="150">
        <v>4</v>
      </c>
      <c r="I34" s="162"/>
      <c r="J34" s="163"/>
      <c r="K34" s="150" t="s">
        <v>53</v>
      </c>
      <c r="L34" s="151"/>
      <c r="M34" s="151"/>
      <c r="N34" s="156"/>
      <c r="O34" s="150">
        <v>11</v>
      </c>
      <c r="P34" s="151"/>
      <c r="Q34" s="156"/>
      <c r="R34" s="159">
        <v>2</v>
      </c>
      <c r="S34" s="160"/>
      <c r="T34" s="161"/>
      <c r="U34" s="150">
        <v>2</v>
      </c>
      <c r="V34" s="151"/>
      <c r="W34" s="156"/>
      <c r="X34" s="150">
        <v>44</v>
      </c>
      <c r="Y34" s="151"/>
      <c r="Z34" s="156"/>
      <c r="AA34" s="61"/>
      <c r="AB34" s="184" t="s">
        <v>33</v>
      </c>
      <c r="AC34" s="185"/>
      <c r="AD34" s="185"/>
      <c r="AE34" s="185"/>
      <c r="AF34" s="186"/>
      <c r="AG34" s="150">
        <v>3</v>
      </c>
      <c r="AH34" s="151"/>
      <c r="AI34" s="152"/>
      <c r="AJ34" s="150">
        <v>11</v>
      </c>
      <c r="AK34" s="151"/>
      <c r="AL34" s="152"/>
      <c r="AM34" s="63"/>
      <c r="AN34" s="179" t="s">
        <v>33</v>
      </c>
      <c r="AO34" s="179"/>
      <c r="AP34" s="179"/>
      <c r="AQ34" s="157" t="s">
        <v>48</v>
      </c>
      <c r="AR34" s="157"/>
      <c r="AS34" s="157"/>
      <c r="AT34" s="157"/>
      <c r="AU34" s="157"/>
      <c r="AV34" s="157"/>
      <c r="AW34" s="157"/>
      <c r="AX34" s="157"/>
      <c r="AY34" s="157">
        <v>3</v>
      </c>
      <c r="AZ34" s="157"/>
      <c r="BA34" s="157"/>
      <c r="BB34" s="157"/>
    </row>
    <row r="35" spans="2:54" ht="21.75" customHeight="1">
      <c r="B35" s="139"/>
      <c r="C35" s="140"/>
      <c r="D35" s="164"/>
      <c r="E35" s="165"/>
      <c r="F35" s="165"/>
      <c r="G35" s="165"/>
      <c r="H35" s="139"/>
      <c r="I35" s="140"/>
      <c r="J35" s="140"/>
      <c r="K35" s="158"/>
      <c r="L35" s="140"/>
      <c r="M35" s="140"/>
      <c r="N35" s="140"/>
      <c r="O35" s="164"/>
      <c r="P35" s="165"/>
      <c r="Q35" s="165"/>
      <c r="R35" s="141"/>
      <c r="S35" s="142"/>
      <c r="T35" s="142"/>
      <c r="U35" s="139"/>
      <c r="V35" s="140"/>
      <c r="W35" s="140"/>
      <c r="X35" s="158"/>
      <c r="Y35" s="140"/>
      <c r="Z35" s="140"/>
      <c r="AA35" s="61"/>
      <c r="AB35" s="183"/>
      <c r="AC35" s="183"/>
      <c r="AD35" s="183"/>
      <c r="AE35" s="183"/>
      <c r="AF35" s="183"/>
      <c r="AG35" s="182"/>
      <c r="AH35" s="182"/>
      <c r="AI35" s="182"/>
      <c r="AJ35" s="180"/>
      <c r="AK35" s="180"/>
      <c r="AL35" s="181"/>
      <c r="AM35" s="64"/>
      <c r="AN35" s="189"/>
      <c r="AO35" s="189"/>
      <c r="AP35" s="189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3"/>
    </row>
  </sheetData>
  <sheetProtection selectLockedCells="1" selectUnlockedCells="1"/>
  <mergeCells count="84">
    <mergeCell ref="AP2:BB4"/>
    <mergeCell ref="Q2:AO2"/>
    <mergeCell ref="B2:P2"/>
    <mergeCell ref="B4:P4"/>
    <mergeCell ref="Q4:AO4"/>
    <mergeCell ref="B3:P3"/>
    <mergeCell ref="AO5:BB6"/>
    <mergeCell ref="AP7:BB7"/>
    <mergeCell ref="AO10:BB11"/>
    <mergeCell ref="B5:P5"/>
    <mergeCell ref="B6:P6"/>
    <mergeCell ref="Q9:AD9"/>
    <mergeCell ref="Q7:AO7"/>
    <mergeCell ref="B7:P7"/>
    <mergeCell ref="AO8:BB8"/>
    <mergeCell ref="Q8:AN8"/>
    <mergeCell ref="Q12:AN12"/>
    <mergeCell ref="Q13:AN13"/>
    <mergeCell ref="AT20:AW20"/>
    <mergeCell ref="AO20:AS20"/>
    <mergeCell ref="AK20:AN20"/>
    <mergeCell ref="B17:BB17"/>
    <mergeCell ref="AP13:BB13"/>
    <mergeCell ref="Q14:AN14"/>
    <mergeCell ref="K20:N20"/>
    <mergeCell ref="B20:B21"/>
    <mergeCell ref="B8:P8"/>
    <mergeCell ref="Q10:AL10"/>
    <mergeCell ref="G20:J20"/>
    <mergeCell ref="AC20:AF20"/>
    <mergeCell ref="C20:F20"/>
    <mergeCell ref="X20:AB20"/>
    <mergeCell ref="Q11:AK11"/>
    <mergeCell ref="T20:W20"/>
    <mergeCell ref="O20:S20"/>
    <mergeCell ref="AG20:AJ20"/>
    <mergeCell ref="AX20:BB20"/>
    <mergeCell ref="AN31:AP33"/>
    <mergeCell ref="AQ31:AX33"/>
    <mergeCell ref="AY31:BB33"/>
    <mergeCell ref="AY22:BB22"/>
    <mergeCell ref="B25:AV25"/>
    <mergeCell ref="B31:C33"/>
    <mergeCell ref="D31:G33"/>
    <mergeCell ref="H31:J33"/>
    <mergeCell ref="O31:Q33"/>
    <mergeCell ref="AN34:AP34"/>
    <mergeCell ref="AJ35:AL35"/>
    <mergeCell ref="AG35:AI35"/>
    <mergeCell ref="AB35:AF35"/>
    <mergeCell ref="AB34:AF34"/>
    <mergeCell ref="AB31:AF32"/>
    <mergeCell ref="AB33:AF33"/>
    <mergeCell ref="AN35:AP35"/>
    <mergeCell ref="O34:Q34"/>
    <mergeCell ref="U35:W35"/>
    <mergeCell ref="R31:T33"/>
    <mergeCell ref="H34:J34"/>
    <mergeCell ref="H35:J35"/>
    <mergeCell ref="X34:Z34"/>
    <mergeCell ref="X31:Z33"/>
    <mergeCell ref="K34:N34"/>
    <mergeCell ref="U31:W33"/>
    <mergeCell ref="K31:N33"/>
    <mergeCell ref="U34:W34"/>
    <mergeCell ref="AY34:BB34"/>
    <mergeCell ref="AQ34:AX34"/>
    <mergeCell ref="X35:Z35"/>
    <mergeCell ref="B34:C34"/>
    <mergeCell ref="R34:T34"/>
    <mergeCell ref="D34:G34"/>
    <mergeCell ref="D35:G35"/>
    <mergeCell ref="K35:N35"/>
    <mergeCell ref="O35:Q35"/>
    <mergeCell ref="B35:C35"/>
    <mergeCell ref="AQ35:AX35"/>
    <mergeCell ref="R35:T35"/>
    <mergeCell ref="AY35:BB35"/>
    <mergeCell ref="AG31:AI32"/>
    <mergeCell ref="AG33:AI33"/>
    <mergeCell ref="AG34:AI34"/>
    <mergeCell ref="AJ31:AL32"/>
    <mergeCell ref="AJ33:AL33"/>
    <mergeCell ref="AJ34:AL3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5"/>
  <sheetViews>
    <sheetView tabSelected="1" view="pageBreakPreview" zoomScale="70" zoomScaleNormal="70" zoomScaleSheetLayoutView="70" zoomScalePageLayoutView="0" workbookViewId="0" topLeftCell="A1">
      <pane ySplit="8" topLeftCell="A46" activePane="bottomLeft" state="frozen"/>
      <selection pane="topLeft" activeCell="A1" sqref="A1"/>
      <selection pane="bottomLeft" activeCell="N62" sqref="N62"/>
    </sheetView>
  </sheetViews>
  <sheetFormatPr defaultColWidth="9.00390625" defaultRowHeight="12.75"/>
  <cols>
    <col min="1" max="1" width="10.00390625" style="2" customWidth="1"/>
    <col min="2" max="2" width="57.25390625" style="2" customWidth="1"/>
    <col min="3" max="3" width="5.375" style="2" customWidth="1"/>
    <col min="4" max="5" width="7.125" style="2" customWidth="1"/>
    <col min="6" max="7" width="6.00390625" style="2" customWidth="1"/>
    <col min="8" max="8" width="7.875" style="2" customWidth="1"/>
    <col min="9" max="9" width="7.125" style="2" bestFit="1" customWidth="1"/>
    <col min="10" max="10" width="8.00390625" style="2" customWidth="1"/>
    <col min="11" max="11" width="8.125" style="2" customWidth="1"/>
    <col min="12" max="12" width="9.00390625" style="2" customWidth="1"/>
    <col min="13" max="13" width="7.25390625" style="2" customWidth="1"/>
    <col min="14" max="15" width="8.875" style="2" customWidth="1"/>
    <col min="16" max="16" width="8.75390625" style="2" customWidth="1"/>
    <col min="17" max="18" width="8.875" style="2" hidden="1" customWidth="1"/>
    <col min="19" max="19" width="8.75390625" style="2" hidden="1" customWidth="1"/>
    <col min="20" max="16384" width="9.125" style="135" customWidth="1"/>
  </cols>
  <sheetData>
    <row r="1" spans="1:19" s="132" customFormat="1" ht="18" customHeight="1" thickBot="1">
      <c r="A1" s="266" t="s">
        <v>85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7"/>
      <c r="R1" s="267"/>
      <c r="S1" s="267"/>
    </row>
    <row r="2" spans="1:16" s="68" customFormat="1" ht="27.75" customHeight="1">
      <c r="A2" s="239" t="s">
        <v>4</v>
      </c>
      <c r="B2" s="234" t="s">
        <v>86</v>
      </c>
      <c r="C2" s="240" t="s">
        <v>7</v>
      </c>
      <c r="D2" s="240"/>
      <c r="E2" s="235"/>
      <c r="F2" s="235"/>
      <c r="G2" s="236" t="s">
        <v>87</v>
      </c>
      <c r="H2" s="234" t="s">
        <v>88</v>
      </c>
      <c r="I2" s="234"/>
      <c r="J2" s="234"/>
      <c r="K2" s="234"/>
      <c r="L2" s="234"/>
      <c r="M2" s="235"/>
      <c r="N2" s="233" t="s">
        <v>102</v>
      </c>
      <c r="O2" s="233"/>
      <c r="P2" s="233"/>
    </row>
    <row r="3" spans="1:16" s="68" customFormat="1" ht="12.75" customHeight="1">
      <c r="A3" s="239"/>
      <c r="B3" s="234"/>
      <c r="C3" s="240"/>
      <c r="D3" s="240"/>
      <c r="E3" s="235"/>
      <c r="F3" s="235"/>
      <c r="G3" s="236"/>
      <c r="H3" s="236" t="s">
        <v>89</v>
      </c>
      <c r="I3" s="238" t="s">
        <v>90</v>
      </c>
      <c r="J3" s="238"/>
      <c r="K3" s="238"/>
      <c r="L3" s="238"/>
      <c r="M3" s="236" t="s">
        <v>91</v>
      </c>
      <c r="N3" s="233"/>
      <c r="O3" s="233"/>
      <c r="P3" s="233"/>
    </row>
    <row r="4" spans="1:16" s="68" customFormat="1" ht="18.75" customHeight="1">
      <c r="A4" s="239"/>
      <c r="B4" s="234"/>
      <c r="C4" s="236" t="s">
        <v>92</v>
      </c>
      <c r="D4" s="236" t="s">
        <v>93</v>
      </c>
      <c r="E4" s="234" t="s">
        <v>94</v>
      </c>
      <c r="F4" s="235"/>
      <c r="G4" s="236"/>
      <c r="H4" s="236"/>
      <c r="I4" s="236" t="s">
        <v>95</v>
      </c>
      <c r="J4" s="234" t="s">
        <v>96</v>
      </c>
      <c r="K4" s="235"/>
      <c r="L4" s="235"/>
      <c r="M4" s="236"/>
      <c r="N4" s="233"/>
      <c r="O4" s="233"/>
      <c r="P4" s="233"/>
    </row>
    <row r="5" spans="1:16" s="68" customFormat="1" ht="15.75">
      <c r="A5" s="239"/>
      <c r="B5" s="234"/>
      <c r="C5" s="236"/>
      <c r="D5" s="236"/>
      <c r="E5" s="236" t="s">
        <v>97</v>
      </c>
      <c r="F5" s="236" t="s">
        <v>98</v>
      </c>
      <c r="G5" s="236"/>
      <c r="H5" s="236"/>
      <c r="I5" s="236"/>
      <c r="J5" s="236" t="s">
        <v>99</v>
      </c>
      <c r="K5" s="236" t="s">
        <v>100</v>
      </c>
      <c r="L5" s="236" t="s">
        <v>101</v>
      </c>
      <c r="M5" s="236"/>
      <c r="N5" s="137">
        <v>1</v>
      </c>
      <c r="O5" s="137">
        <v>2</v>
      </c>
      <c r="P5" s="137">
        <v>3</v>
      </c>
    </row>
    <row r="6" spans="1:16" s="68" customFormat="1" ht="21" customHeight="1">
      <c r="A6" s="239"/>
      <c r="B6" s="234"/>
      <c r="C6" s="236"/>
      <c r="D6" s="236"/>
      <c r="E6" s="237"/>
      <c r="F6" s="237"/>
      <c r="G6" s="236"/>
      <c r="H6" s="236"/>
      <c r="I6" s="236"/>
      <c r="J6" s="237"/>
      <c r="K6" s="237"/>
      <c r="L6" s="237"/>
      <c r="M6" s="236"/>
      <c r="N6" s="233"/>
      <c r="O6" s="233"/>
      <c r="P6" s="233"/>
    </row>
    <row r="7" spans="1:16" s="68" customFormat="1" ht="36.75" customHeight="1">
      <c r="A7" s="239"/>
      <c r="B7" s="234"/>
      <c r="C7" s="236"/>
      <c r="D7" s="236"/>
      <c r="E7" s="237"/>
      <c r="F7" s="237"/>
      <c r="G7" s="236"/>
      <c r="H7" s="236"/>
      <c r="I7" s="236"/>
      <c r="J7" s="237"/>
      <c r="K7" s="237"/>
      <c r="L7" s="237"/>
      <c r="M7" s="236"/>
      <c r="N7" s="69">
        <v>15</v>
      </c>
      <c r="O7" s="69">
        <v>9</v>
      </c>
      <c r="P7" s="69">
        <v>0</v>
      </c>
    </row>
    <row r="8" spans="1:16" s="68" customFormat="1" ht="15.75" customHeight="1">
      <c r="A8" s="84">
        <v>1</v>
      </c>
      <c r="B8" s="138">
        <v>2</v>
      </c>
      <c r="C8" s="136">
        <v>3</v>
      </c>
      <c r="D8" s="136">
        <v>4</v>
      </c>
      <c r="E8" s="136">
        <v>5</v>
      </c>
      <c r="F8" s="136">
        <v>6</v>
      </c>
      <c r="G8" s="136">
        <v>7</v>
      </c>
      <c r="H8" s="136">
        <v>8</v>
      </c>
      <c r="I8" s="136">
        <v>9</v>
      </c>
      <c r="J8" s="136">
        <v>10</v>
      </c>
      <c r="K8" s="136">
        <v>11</v>
      </c>
      <c r="L8" s="136">
        <v>12</v>
      </c>
      <c r="M8" s="136">
        <v>13</v>
      </c>
      <c r="N8" s="110">
        <v>14</v>
      </c>
      <c r="O8" s="110">
        <v>15</v>
      </c>
      <c r="P8" s="110">
        <v>16</v>
      </c>
    </row>
    <row r="9" spans="1:19" s="133" customFormat="1" ht="16.5" customHeight="1">
      <c r="A9" s="5"/>
      <c r="B9" s="244" t="s">
        <v>106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</row>
    <row r="10" spans="1:19" s="133" customFormat="1" ht="18" customHeight="1">
      <c r="A10" s="9"/>
      <c r="B10" s="241" t="s">
        <v>105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3"/>
    </row>
    <row r="11" spans="1:19" s="133" customFormat="1" ht="15.75" customHeight="1">
      <c r="A11" s="71" t="s">
        <v>128</v>
      </c>
      <c r="B11" s="19" t="s">
        <v>52</v>
      </c>
      <c r="C11" s="94"/>
      <c r="D11" s="94">
        <v>1</v>
      </c>
      <c r="E11" s="94"/>
      <c r="F11" s="94"/>
      <c r="G11" s="65">
        <v>3</v>
      </c>
      <c r="H11" s="6">
        <f aca="true" t="shared" si="0" ref="H11:H18">G11*30</f>
        <v>90</v>
      </c>
      <c r="I11" s="6">
        <f>SUMPRODUCT(N11:P11,$N$7:$P$7)</f>
        <v>45</v>
      </c>
      <c r="J11" s="6">
        <v>30</v>
      </c>
      <c r="K11" s="6">
        <v>15</v>
      </c>
      <c r="L11" s="6"/>
      <c r="M11" s="6">
        <f aca="true" t="shared" si="1" ref="M11:M24">H11-I11</f>
        <v>45</v>
      </c>
      <c r="N11" s="18">
        <v>3</v>
      </c>
      <c r="O11" s="18"/>
      <c r="P11" s="18"/>
      <c r="Q11" s="23" t="e">
        <f>$G11/#REF!</f>
        <v>#REF!</v>
      </c>
      <c r="R11" s="18"/>
      <c r="S11" s="123"/>
    </row>
    <row r="12" spans="1:19" s="133" customFormat="1" ht="15.75" customHeight="1">
      <c r="A12" s="71" t="s">
        <v>129</v>
      </c>
      <c r="B12" s="7" t="s">
        <v>41</v>
      </c>
      <c r="C12" s="94">
        <v>1</v>
      </c>
      <c r="D12" s="94"/>
      <c r="E12" s="94"/>
      <c r="F12" s="94"/>
      <c r="G12" s="65">
        <v>3</v>
      </c>
      <c r="H12" s="6">
        <f t="shared" si="0"/>
        <v>90</v>
      </c>
      <c r="I12" s="6">
        <f aca="true" t="shared" si="2" ref="I12:I24">SUMPRODUCT(N12:P12,$N$7:$P$7)</f>
        <v>60</v>
      </c>
      <c r="J12" s="6">
        <v>30</v>
      </c>
      <c r="K12" s="6">
        <v>30</v>
      </c>
      <c r="L12" s="6"/>
      <c r="M12" s="6">
        <f t="shared" si="1"/>
        <v>30</v>
      </c>
      <c r="N12" s="18">
        <v>4</v>
      </c>
      <c r="O12" s="18"/>
      <c r="P12" s="18"/>
      <c r="Q12" s="23" t="e">
        <f>$G12/#REF!</f>
        <v>#REF!</v>
      </c>
      <c r="R12" s="18"/>
      <c r="S12" s="123"/>
    </row>
    <row r="13" spans="1:19" s="133" customFormat="1" ht="15.75" customHeight="1">
      <c r="A13" s="71" t="s">
        <v>130</v>
      </c>
      <c r="B13" s="7" t="s">
        <v>25</v>
      </c>
      <c r="C13" s="95"/>
      <c r="D13" s="94">
        <v>2</v>
      </c>
      <c r="E13" s="94"/>
      <c r="F13" s="94"/>
      <c r="G13" s="65">
        <v>1</v>
      </c>
      <c r="H13" s="11">
        <v>30</v>
      </c>
      <c r="I13" s="15">
        <v>14</v>
      </c>
      <c r="J13" s="18">
        <v>10</v>
      </c>
      <c r="K13" s="6"/>
      <c r="L13" s="6">
        <v>4</v>
      </c>
      <c r="M13" s="6">
        <f>H13-I13</f>
        <v>16</v>
      </c>
      <c r="N13" s="6"/>
      <c r="O13" s="18">
        <v>1.5</v>
      </c>
      <c r="P13" s="70"/>
      <c r="Q13" s="23"/>
      <c r="R13" s="70"/>
      <c r="S13" s="124"/>
    </row>
    <row r="14" spans="1:19" s="133" customFormat="1" ht="15.75" customHeight="1">
      <c r="A14" s="71" t="s">
        <v>131</v>
      </c>
      <c r="B14" s="7" t="s">
        <v>42</v>
      </c>
      <c r="C14" s="94">
        <v>1</v>
      </c>
      <c r="D14" s="94"/>
      <c r="E14" s="94"/>
      <c r="F14" s="94"/>
      <c r="G14" s="65">
        <v>3</v>
      </c>
      <c r="H14" s="6">
        <f t="shared" si="0"/>
        <v>90</v>
      </c>
      <c r="I14" s="6">
        <f t="shared" si="2"/>
        <v>45</v>
      </c>
      <c r="J14" s="6">
        <v>15</v>
      </c>
      <c r="K14" s="6">
        <v>30</v>
      </c>
      <c r="L14" s="6"/>
      <c r="M14" s="6">
        <f t="shared" si="1"/>
        <v>45</v>
      </c>
      <c r="N14" s="18">
        <v>3</v>
      </c>
      <c r="O14" s="70"/>
      <c r="P14" s="70"/>
      <c r="Q14" s="23" t="e">
        <f>$G14/#REF!</f>
        <v>#REF!</v>
      </c>
      <c r="R14" s="9"/>
      <c r="S14" s="124"/>
    </row>
    <row r="15" spans="1:19" s="133" customFormat="1" ht="15.75" customHeight="1">
      <c r="A15" s="71" t="s">
        <v>132</v>
      </c>
      <c r="B15" s="7" t="s">
        <v>55</v>
      </c>
      <c r="C15" s="94">
        <v>2</v>
      </c>
      <c r="D15" s="94"/>
      <c r="E15" s="94"/>
      <c r="F15" s="94"/>
      <c r="G15" s="65">
        <v>3</v>
      </c>
      <c r="H15" s="6">
        <f t="shared" si="0"/>
        <v>90</v>
      </c>
      <c r="I15" s="6">
        <f t="shared" si="2"/>
        <v>36</v>
      </c>
      <c r="J15" s="6">
        <v>18</v>
      </c>
      <c r="K15" s="6">
        <v>18</v>
      </c>
      <c r="L15" s="6"/>
      <c r="M15" s="6">
        <f t="shared" si="1"/>
        <v>54</v>
      </c>
      <c r="N15" s="18"/>
      <c r="O15" s="18">
        <v>4</v>
      </c>
      <c r="P15" s="18"/>
      <c r="Q15" s="6"/>
      <c r="R15" s="23" t="e">
        <f>$G15/#REF!</f>
        <v>#REF!</v>
      </c>
      <c r="S15" s="125"/>
    </row>
    <row r="16" spans="1:19" s="133" customFormat="1" ht="15.75" customHeight="1">
      <c r="A16" s="71" t="s">
        <v>133</v>
      </c>
      <c r="B16" s="7" t="s">
        <v>50</v>
      </c>
      <c r="C16" s="94">
        <v>2</v>
      </c>
      <c r="D16" s="94"/>
      <c r="E16" s="94"/>
      <c r="F16" s="94"/>
      <c r="G16" s="65">
        <v>3</v>
      </c>
      <c r="H16" s="6">
        <f t="shared" si="0"/>
        <v>90</v>
      </c>
      <c r="I16" s="6">
        <f t="shared" si="2"/>
        <v>36</v>
      </c>
      <c r="J16" s="6">
        <v>18</v>
      </c>
      <c r="K16" s="6">
        <v>18</v>
      </c>
      <c r="L16" s="6"/>
      <c r="M16" s="6">
        <f t="shared" si="1"/>
        <v>54</v>
      </c>
      <c r="N16" s="18"/>
      <c r="O16" s="18">
        <v>4</v>
      </c>
      <c r="P16" s="18"/>
      <c r="Q16" s="6"/>
      <c r="R16" s="23" t="e">
        <f>$G16/#REF!</f>
        <v>#REF!</v>
      </c>
      <c r="S16" s="123"/>
    </row>
    <row r="17" spans="1:19" s="133" customFormat="1" ht="15.75" customHeight="1">
      <c r="A17" s="71" t="s">
        <v>134</v>
      </c>
      <c r="B17" s="7" t="s">
        <v>37</v>
      </c>
      <c r="C17" s="94">
        <v>2</v>
      </c>
      <c r="D17" s="94"/>
      <c r="E17" s="94"/>
      <c r="F17" s="94"/>
      <c r="G17" s="65">
        <v>3</v>
      </c>
      <c r="H17" s="6">
        <f t="shared" si="0"/>
        <v>90</v>
      </c>
      <c r="I17" s="6">
        <f t="shared" si="2"/>
        <v>36</v>
      </c>
      <c r="J17" s="6">
        <v>18</v>
      </c>
      <c r="K17" s="6">
        <v>18</v>
      </c>
      <c r="L17" s="6"/>
      <c r="M17" s="6">
        <f t="shared" si="1"/>
        <v>54</v>
      </c>
      <c r="N17" s="18"/>
      <c r="O17" s="18">
        <v>4</v>
      </c>
      <c r="P17" s="18"/>
      <c r="Q17" s="6"/>
      <c r="R17" s="23" t="e">
        <f>$G17/#REF!</f>
        <v>#REF!</v>
      </c>
      <c r="S17" s="125"/>
    </row>
    <row r="18" spans="1:19" s="133" customFormat="1" ht="15.75" customHeight="1">
      <c r="A18" s="71" t="s">
        <v>135</v>
      </c>
      <c r="B18" s="19" t="s">
        <v>104</v>
      </c>
      <c r="C18" s="94"/>
      <c r="D18" s="94"/>
      <c r="E18" s="94"/>
      <c r="F18" s="94">
        <v>1</v>
      </c>
      <c r="G18" s="6">
        <v>1.5</v>
      </c>
      <c r="H18" s="6">
        <f t="shared" si="0"/>
        <v>45</v>
      </c>
      <c r="I18" s="6">
        <f t="shared" si="2"/>
        <v>15</v>
      </c>
      <c r="J18" s="6"/>
      <c r="K18" s="6"/>
      <c r="L18" s="6">
        <v>15</v>
      </c>
      <c r="M18" s="6">
        <f t="shared" si="1"/>
        <v>30</v>
      </c>
      <c r="N18" s="18">
        <v>1</v>
      </c>
      <c r="O18" s="18"/>
      <c r="P18" s="18"/>
      <c r="Q18" s="23" t="e">
        <f>$G18/#REF!</f>
        <v>#REF!</v>
      </c>
      <c r="R18" s="6"/>
      <c r="S18" s="123"/>
    </row>
    <row r="19" spans="1:19" s="133" customFormat="1" ht="15.75" customHeight="1">
      <c r="A19" s="71" t="s">
        <v>136</v>
      </c>
      <c r="B19" s="7" t="s">
        <v>46</v>
      </c>
      <c r="C19" s="94"/>
      <c r="D19" s="94">
        <v>1</v>
      </c>
      <c r="E19" s="94"/>
      <c r="F19" s="94"/>
      <c r="G19" s="6">
        <v>3</v>
      </c>
      <c r="H19" s="6">
        <f>G19*30</f>
        <v>90</v>
      </c>
      <c r="I19" s="6">
        <f t="shared" si="2"/>
        <v>45</v>
      </c>
      <c r="J19" s="6">
        <v>15</v>
      </c>
      <c r="K19" s="6">
        <v>30</v>
      </c>
      <c r="L19" s="6"/>
      <c r="M19" s="6">
        <f t="shared" si="1"/>
        <v>45</v>
      </c>
      <c r="N19" s="18">
        <v>3</v>
      </c>
      <c r="O19" s="18"/>
      <c r="P19" s="18"/>
      <c r="Q19" s="23" t="e">
        <f>$G19/#REF!</f>
        <v>#REF!</v>
      </c>
      <c r="R19" s="18"/>
      <c r="S19" s="123"/>
    </row>
    <row r="20" spans="1:19" s="133" customFormat="1" ht="15.75" customHeight="1">
      <c r="A20" s="71" t="s">
        <v>137</v>
      </c>
      <c r="B20" s="72" t="s">
        <v>107</v>
      </c>
      <c r="C20" s="94"/>
      <c r="D20" s="96"/>
      <c r="E20" s="94"/>
      <c r="F20" s="94"/>
      <c r="G20" s="6">
        <f>SUM(G21:G22)</f>
        <v>3</v>
      </c>
      <c r="H20" s="6">
        <f>SUM(H21:H22)</f>
        <v>90</v>
      </c>
      <c r="I20" s="6">
        <f>SUM(I21:I22)</f>
        <v>30</v>
      </c>
      <c r="J20" s="6">
        <f>SUM(J21:J22)</f>
        <v>25</v>
      </c>
      <c r="K20" s="6"/>
      <c r="L20" s="6">
        <f>SUM(L21:L22)</f>
        <v>5</v>
      </c>
      <c r="M20" s="6">
        <f>SUM(M21:M22)</f>
        <v>60</v>
      </c>
      <c r="N20" s="18"/>
      <c r="O20" s="18"/>
      <c r="P20" s="18"/>
      <c r="Q20" s="23" t="e">
        <f>$G20/#REF!</f>
        <v>#REF!</v>
      </c>
      <c r="R20" s="6"/>
      <c r="S20" s="123"/>
    </row>
    <row r="21" spans="1:19" s="133" customFormat="1" ht="15.75" customHeight="1">
      <c r="A21" s="71" t="s">
        <v>140</v>
      </c>
      <c r="B21" s="73" t="s">
        <v>3</v>
      </c>
      <c r="C21" s="94">
        <v>1</v>
      </c>
      <c r="D21" s="97"/>
      <c r="E21" s="94"/>
      <c r="F21" s="94"/>
      <c r="G21" s="6">
        <v>1.5</v>
      </c>
      <c r="H21" s="6">
        <f>G21*30</f>
        <v>45</v>
      </c>
      <c r="I21" s="6">
        <f t="shared" si="2"/>
        <v>15</v>
      </c>
      <c r="J21" s="65">
        <v>15</v>
      </c>
      <c r="K21" s="6"/>
      <c r="L21" s="6"/>
      <c r="M21" s="6">
        <f t="shared" si="1"/>
        <v>30</v>
      </c>
      <c r="N21" s="18">
        <v>1</v>
      </c>
      <c r="O21" s="18"/>
      <c r="P21" s="18"/>
      <c r="Q21" s="23"/>
      <c r="R21" s="6"/>
      <c r="S21" s="123"/>
    </row>
    <row r="22" spans="1:19" s="133" customFormat="1" ht="15.75" customHeight="1">
      <c r="A22" s="71" t="s">
        <v>141</v>
      </c>
      <c r="B22" s="73" t="s">
        <v>40</v>
      </c>
      <c r="C22" s="94"/>
      <c r="D22" s="96" t="s">
        <v>108</v>
      </c>
      <c r="E22" s="94"/>
      <c r="F22" s="94"/>
      <c r="G22" s="6">
        <v>1.5</v>
      </c>
      <c r="H22" s="6">
        <f>G22*30</f>
        <v>45</v>
      </c>
      <c r="I22" s="6">
        <f t="shared" si="2"/>
        <v>15</v>
      </c>
      <c r="J22" s="65">
        <v>10</v>
      </c>
      <c r="K22" s="6"/>
      <c r="L22" s="6">
        <v>5</v>
      </c>
      <c r="M22" s="6">
        <f t="shared" si="1"/>
        <v>30</v>
      </c>
      <c r="N22" s="18">
        <v>1</v>
      </c>
      <c r="O22" s="18"/>
      <c r="P22" s="18"/>
      <c r="Q22" s="23"/>
      <c r="R22" s="6"/>
      <c r="S22" s="123"/>
    </row>
    <row r="23" spans="1:19" s="133" customFormat="1" ht="15.75" customHeight="1">
      <c r="A23" s="71" t="s">
        <v>138</v>
      </c>
      <c r="B23" s="7" t="s">
        <v>38</v>
      </c>
      <c r="C23" s="94">
        <v>1</v>
      </c>
      <c r="D23" s="94"/>
      <c r="E23" s="94"/>
      <c r="F23" s="94"/>
      <c r="G23" s="6">
        <v>3</v>
      </c>
      <c r="H23" s="6">
        <f>G23*30</f>
        <v>90</v>
      </c>
      <c r="I23" s="6">
        <f t="shared" si="2"/>
        <v>45</v>
      </c>
      <c r="J23" s="6">
        <v>15</v>
      </c>
      <c r="K23" s="6">
        <v>30</v>
      </c>
      <c r="L23" s="6"/>
      <c r="M23" s="6">
        <f t="shared" si="1"/>
        <v>45</v>
      </c>
      <c r="N23" s="18">
        <v>3</v>
      </c>
      <c r="O23" s="18"/>
      <c r="P23" s="18"/>
      <c r="Q23" s="23" t="e">
        <f>$G23/#REF!</f>
        <v>#REF!</v>
      </c>
      <c r="R23" s="6"/>
      <c r="S23" s="123"/>
    </row>
    <row r="24" spans="1:19" s="133" customFormat="1" ht="15.75" customHeight="1">
      <c r="A24" s="71" t="s">
        <v>139</v>
      </c>
      <c r="B24" s="7" t="s">
        <v>51</v>
      </c>
      <c r="C24" s="94">
        <v>2</v>
      </c>
      <c r="D24" s="94"/>
      <c r="E24" s="94"/>
      <c r="F24" s="94"/>
      <c r="G24" s="6">
        <v>3</v>
      </c>
      <c r="H24" s="6">
        <f>G24*30</f>
        <v>90</v>
      </c>
      <c r="I24" s="6">
        <f t="shared" si="2"/>
        <v>36</v>
      </c>
      <c r="J24" s="6">
        <v>18</v>
      </c>
      <c r="K24" s="6">
        <v>18</v>
      </c>
      <c r="L24" s="6"/>
      <c r="M24" s="6">
        <f t="shared" si="1"/>
        <v>54</v>
      </c>
      <c r="N24" s="18"/>
      <c r="O24" s="18">
        <v>4</v>
      </c>
      <c r="P24" s="18"/>
      <c r="Q24" s="6"/>
      <c r="R24" s="23" t="e">
        <f>$G24/#REF!</f>
        <v>#REF!</v>
      </c>
      <c r="S24" s="125"/>
    </row>
    <row r="25" spans="1:19" s="133" customFormat="1" ht="18" customHeight="1">
      <c r="A25" s="249" t="s">
        <v>120</v>
      </c>
      <c r="B25" s="250"/>
      <c r="C25" s="77"/>
      <c r="D25" s="77"/>
      <c r="E25" s="77"/>
      <c r="F25" s="77"/>
      <c r="G25" s="77">
        <f aca="true" t="shared" si="3" ref="G25:M25">SUM(G11:G20,G23:G24)</f>
        <v>32.5</v>
      </c>
      <c r="H25" s="77">
        <f t="shared" si="3"/>
        <v>975</v>
      </c>
      <c r="I25" s="77">
        <f t="shared" si="3"/>
        <v>443</v>
      </c>
      <c r="J25" s="77">
        <f t="shared" si="3"/>
        <v>212</v>
      </c>
      <c r="K25" s="77">
        <f t="shared" si="3"/>
        <v>207</v>
      </c>
      <c r="L25" s="77">
        <f t="shared" si="3"/>
        <v>24</v>
      </c>
      <c r="M25" s="77">
        <f t="shared" si="3"/>
        <v>532</v>
      </c>
      <c r="N25" s="77">
        <f>SUM(N11:N24)</f>
        <v>19</v>
      </c>
      <c r="O25" s="77">
        <f>SUM(O11:O24)</f>
        <v>17.5</v>
      </c>
      <c r="P25" s="77"/>
      <c r="Q25" s="78" t="e">
        <f>SUM(Q11:Q24)</f>
        <v>#REF!</v>
      </c>
      <c r="R25" s="78" t="e">
        <f>SUM(R11:R24)</f>
        <v>#REF!</v>
      </c>
      <c r="S25" s="126"/>
    </row>
    <row r="26" spans="1:19" s="133" customFormat="1" ht="16.5" customHeight="1">
      <c r="A26" s="5"/>
      <c r="B26" s="244" t="s">
        <v>109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</row>
    <row r="27" spans="1:19" s="133" customFormat="1" ht="18" customHeight="1">
      <c r="A27" s="67"/>
      <c r="B27" s="275" t="s">
        <v>110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5"/>
      <c r="S27" s="93"/>
    </row>
    <row r="28" spans="1:19" s="68" customFormat="1" ht="20.25" customHeight="1">
      <c r="A28" s="277" t="s">
        <v>111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79"/>
      <c r="R28" s="79"/>
      <c r="S28" s="127"/>
    </row>
    <row r="29" spans="1:19" s="68" customFormat="1" ht="15.75">
      <c r="A29" s="71" t="s">
        <v>142</v>
      </c>
      <c r="B29" s="74" t="s">
        <v>112</v>
      </c>
      <c r="C29" s="6"/>
      <c r="D29" s="71"/>
      <c r="E29" s="71"/>
      <c r="F29" s="81"/>
      <c r="G29" s="110">
        <f>G30+G31</f>
        <v>5</v>
      </c>
      <c r="H29" s="110">
        <f>G29*30</f>
        <v>150</v>
      </c>
      <c r="I29" s="110">
        <f>I30+I31</f>
        <v>50</v>
      </c>
      <c r="J29" s="110">
        <f>J30+J31</f>
        <v>0</v>
      </c>
      <c r="K29" s="110">
        <f>K30+K31</f>
        <v>0</v>
      </c>
      <c r="L29" s="110">
        <f>L30+L31</f>
        <v>50</v>
      </c>
      <c r="M29" s="110">
        <f>M30+M31</f>
        <v>100</v>
      </c>
      <c r="N29" s="92"/>
      <c r="O29" s="92"/>
      <c r="P29" s="92"/>
      <c r="Q29" s="79"/>
      <c r="R29" s="79"/>
      <c r="S29" s="127"/>
    </row>
    <row r="30" spans="1:19" s="68" customFormat="1" ht="15.75">
      <c r="A30" s="71" t="s">
        <v>143</v>
      </c>
      <c r="B30" s="74" t="s">
        <v>112</v>
      </c>
      <c r="C30" s="6"/>
      <c r="D30" s="92">
        <v>1</v>
      </c>
      <c r="E30" s="71"/>
      <c r="F30" s="81"/>
      <c r="G30" s="116">
        <v>3</v>
      </c>
      <c r="H30" s="116">
        <f>G30*30</f>
        <v>90</v>
      </c>
      <c r="I30" s="116">
        <v>30</v>
      </c>
      <c r="J30" s="116"/>
      <c r="K30" s="116"/>
      <c r="L30" s="116">
        <v>30</v>
      </c>
      <c r="M30" s="92">
        <f>H30-I30</f>
        <v>60</v>
      </c>
      <c r="N30" s="92">
        <v>2</v>
      </c>
      <c r="O30" s="92"/>
      <c r="P30" s="92"/>
      <c r="Q30" s="79"/>
      <c r="R30" s="79"/>
      <c r="S30" s="127"/>
    </row>
    <row r="31" spans="1:19" s="68" customFormat="1" ht="15.75">
      <c r="A31" s="71" t="s">
        <v>144</v>
      </c>
      <c r="B31" s="74" t="s">
        <v>112</v>
      </c>
      <c r="C31" s="6"/>
      <c r="D31" s="92">
        <v>2</v>
      </c>
      <c r="E31" s="71"/>
      <c r="F31" s="81"/>
      <c r="G31" s="116">
        <v>2</v>
      </c>
      <c r="H31" s="116">
        <f>G31*30</f>
        <v>60</v>
      </c>
      <c r="I31" s="117">
        <v>20</v>
      </c>
      <c r="J31" s="117"/>
      <c r="K31" s="117"/>
      <c r="L31" s="117">
        <v>20</v>
      </c>
      <c r="M31" s="92">
        <f>H31-I31</f>
        <v>40</v>
      </c>
      <c r="N31" s="92"/>
      <c r="O31" s="92">
        <v>2</v>
      </c>
      <c r="P31" s="92"/>
      <c r="Q31" s="79"/>
      <c r="R31" s="79"/>
      <c r="S31" s="127"/>
    </row>
    <row r="32" spans="1:19" s="68" customFormat="1" ht="15.75">
      <c r="A32" s="71"/>
      <c r="B32" s="80" t="s">
        <v>118</v>
      </c>
      <c r="C32" s="6"/>
      <c r="D32" s="71"/>
      <c r="E32" s="71"/>
      <c r="F32" s="81"/>
      <c r="G32" s="118">
        <f aca="true" t="shared" si="4" ref="G32:M32">G29</f>
        <v>5</v>
      </c>
      <c r="H32" s="118">
        <f t="shared" si="4"/>
        <v>150</v>
      </c>
      <c r="I32" s="118">
        <f t="shared" si="4"/>
        <v>50</v>
      </c>
      <c r="J32" s="118">
        <f t="shared" si="4"/>
        <v>0</v>
      </c>
      <c r="K32" s="118">
        <f t="shared" si="4"/>
        <v>0</v>
      </c>
      <c r="L32" s="118">
        <f t="shared" si="4"/>
        <v>50</v>
      </c>
      <c r="M32" s="118">
        <f t="shared" si="4"/>
        <v>100</v>
      </c>
      <c r="N32" s="119">
        <f>SUM(N29:N31)</f>
        <v>2</v>
      </c>
      <c r="O32" s="119">
        <f>SUM(O29:O31)</f>
        <v>2</v>
      </c>
      <c r="P32" s="119">
        <f>SUM(P29:P31)</f>
        <v>0</v>
      </c>
      <c r="Q32" s="79"/>
      <c r="R32" s="79"/>
      <c r="S32" s="127"/>
    </row>
    <row r="33" spans="1:19" s="68" customFormat="1" ht="20.25" customHeight="1">
      <c r="A33" s="279" t="s">
        <v>113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79"/>
      <c r="R33" s="79"/>
      <c r="S33" s="127"/>
    </row>
    <row r="34" spans="1:19" s="68" customFormat="1" ht="15.75">
      <c r="A34" s="71" t="s">
        <v>154</v>
      </c>
      <c r="B34" s="74" t="s">
        <v>114</v>
      </c>
      <c r="C34" s="75"/>
      <c r="D34" s="6">
        <v>1</v>
      </c>
      <c r="E34" s="76"/>
      <c r="F34" s="76"/>
      <c r="G34" s="84">
        <v>3</v>
      </c>
      <c r="H34" s="117">
        <f>G34*30</f>
        <v>90</v>
      </c>
      <c r="I34" s="117">
        <f>J34+L34</f>
        <v>30</v>
      </c>
      <c r="J34" s="117">
        <v>15</v>
      </c>
      <c r="K34" s="117"/>
      <c r="L34" s="120">
        <v>15</v>
      </c>
      <c r="M34" s="120">
        <f>H34-I34</f>
        <v>60</v>
      </c>
      <c r="N34" s="92">
        <v>2</v>
      </c>
      <c r="O34" s="92"/>
      <c r="P34" s="121"/>
      <c r="Q34" s="79"/>
      <c r="R34" s="79"/>
      <c r="S34" s="127"/>
    </row>
    <row r="35" spans="1:19" s="68" customFormat="1" ht="15.75">
      <c r="A35" s="71" t="s">
        <v>155</v>
      </c>
      <c r="B35" s="83" t="s">
        <v>45</v>
      </c>
      <c r="C35" s="6"/>
      <c r="D35" s="6">
        <v>2</v>
      </c>
      <c r="E35" s="6"/>
      <c r="F35" s="84"/>
      <c r="G35" s="84">
        <v>2</v>
      </c>
      <c r="H35" s="117">
        <f>G35*30</f>
        <v>60</v>
      </c>
      <c r="I35" s="117">
        <f>J35+L35</f>
        <v>20</v>
      </c>
      <c r="J35" s="117">
        <v>14</v>
      </c>
      <c r="K35" s="117"/>
      <c r="L35" s="120">
        <v>6</v>
      </c>
      <c r="M35" s="120">
        <f>H35-I35</f>
        <v>40</v>
      </c>
      <c r="N35" s="92"/>
      <c r="O35" s="92">
        <v>2</v>
      </c>
      <c r="P35" s="92"/>
      <c r="Q35" s="79"/>
      <c r="R35" s="79"/>
      <c r="S35" s="127"/>
    </row>
    <row r="36" spans="1:19" s="68" customFormat="1" ht="15.75">
      <c r="A36" s="85"/>
      <c r="B36" s="80" t="s">
        <v>119</v>
      </c>
      <c r="C36" s="86"/>
      <c r="D36" s="86"/>
      <c r="E36" s="86"/>
      <c r="F36" s="86"/>
      <c r="G36" s="98">
        <f>G34+G35</f>
        <v>5</v>
      </c>
      <c r="H36" s="98">
        <f aca="true" t="shared" si="5" ref="H36:M36">H34+H35</f>
        <v>150</v>
      </c>
      <c r="I36" s="98">
        <f t="shared" si="5"/>
        <v>50</v>
      </c>
      <c r="J36" s="98">
        <f t="shared" si="5"/>
        <v>29</v>
      </c>
      <c r="K36" s="98">
        <f t="shared" si="5"/>
        <v>0</v>
      </c>
      <c r="L36" s="98">
        <f t="shared" si="5"/>
        <v>21</v>
      </c>
      <c r="M36" s="98">
        <f t="shared" si="5"/>
        <v>100</v>
      </c>
      <c r="N36" s="98">
        <f>SUM(N34:N35)</f>
        <v>2</v>
      </c>
      <c r="O36" s="98">
        <f>SUM(O34:O35)</f>
        <v>2</v>
      </c>
      <c r="P36" s="98">
        <f>SUM(P34:P35)</f>
        <v>0</v>
      </c>
      <c r="Q36" s="79"/>
      <c r="R36" s="79"/>
      <c r="S36" s="127"/>
    </row>
    <row r="37" spans="1:19" s="68" customFormat="1" ht="15.75">
      <c r="A37" s="87"/>
      <c r="B37" s="87" t="s">
        <v>115</v>
      </c>
      <c r="C37" s="87"/>
      <c r="D37" s="87"/>
      <c r="E37" s="87"/>
      <c r="F37" s="87"/>
      <c r="G37" s="99">
        <f>G36</f>
        <v>5</v>
      </c>
      <c r="H37" s="99">
        <f aca="true" t="shared" si="6" ref="H37:P37">H36</f>
        <v>150</v>
      </c>
      <c r="I37" s="99">
        <f t="shared" si="6"/>
        <v>50</v>
      </c>
      <c r="J37" s="99">
        <f t="shared" si="6"/>
        <v>29</v>
      </c>
      <c r="K37" s="99">
        <f t="shared" si="6"/>
        <v>0</v>
      </c>
      <c r="L37" s="99">
        <f t="shared" si="6"/>
        <v>21</v>
      </c>
      <c r="M37" s="99">
        <f t="shared" si="6"/>
        <v>100</v>
      </c>
      <c r="N37" s="99">
        <f t="shared" si="6"/>
        <v>2</v>
      </c>
      <c r="O37" s="99">
        <f t="shared" si="6"/>
        <v>2</v>
      </c>
      <c r="P37" s="99">
        <f t="shared" si="6"/>
        <v>0</v>
      </c>
      <c r="Q37" s="79"/>
      <c r="R37" s="79"/>
      <c r="S37" s="127"/>
    </row>
    <row r="38" spans="1:19" s="68" customFormat="1" ht="15.75">
      <c r="A38" s="87"/>
      <c r="B38" s="88" t="s">
        <v>43</v>
      </c>
      <c r="C38" s="6"/>
      <c r="D38" s="89" t="s">
        <v>79</v>
      </c>
      <c r="E38" s="90"/>
      <c r="F38" s="81"/>
      <c r="G38" s="82"/>
      <c r="H38" s="6"/>
      <c r="I38" s="91">
        <f>J38+K38+L38</f>
        <v>0</v>
      </c>
      <c r="J38" s="6"/>
      <c r="K38" s="6"/>
      <c r="L38" s="6"/>
      <c r="M38" s="6"/>
      <c r="N38" s="92" t="s">
        <v>116</v>
      </c>
      <c r="O38" s="92" t="s">
        <v>116</v>
      </c>
      <c r="P38" s="92"/>
      <c r="Q38" s="79"/>
      <c r="R38" s="79"/>
      <c r="S38" s="127"/>
    </row>
    <row r="39" spans="1:19" s="68" customFormat="1" ht="15.75">
      <c r="A39" s="281" t="s">
        <v>117</v>
      </c>
      <c r="B39" s="281"/>
      <c r="C39" s="15"/>
      <c r="D39" s="102"/>
      <c r="E39" s="103"/>
      <c r="F39" s="104"/>
      <c r="G39" s="105"/>
      <c r="H39" s="15"/>
      <c r="I39" s="106"/>
      <c r="J39" s="15"/>
      <c r="K39" s="15"/>
      <c r="L39" s="15"/>
      <c r="M39" s="15"/>
      <c r="N39" s="107"/>
      <c r="O39" s="107"/>
      <c r="P39" s="107"/>
      <c r="Q39" s="108"/>
      <c r="R39" s="108"/>
      <c r="S39" s="128"/>
    </row>
    <row r="40" spans="1:19" s="68" customFormat="1" ht="21" customHeight="1">
      <c r="A40" s="256" t="s">
        <v>124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7"/>
      <c r="O40" s="257"/>
      <c r="P40" s="257"/>
      <c r="Q40" s="257"/>
      <c r="R40" s="79"/>
      <c r="S40" s="127"/>
    </row>
    <row r="41" spans="1:19" s="68" customFormat="1" ht="18" customHeight="1">
      <c r="A41" s="246" t="s">
        <v>125</v>
      </c>
      <c r="B41" s="246"/>
      <c r="C41" s="84"/>
      <c r="D41" s="84">
        <v>1</v>
      </c>
      <c r="E41" s="84"/>
      <c r="F41" s="84"/>
      <c r="G41" s="84">
        <f>H41/30</f>
        <v>3</v>
      </c>
      <c r="H41" s="84">
        <v>90</v>
      </c>
      <c r="I41" s="92">
        <f>J41+K41</f>
        <v>30</v>
      </c>
      <c r="J41" s="84">
        <v>15</v>
      </c>
      <c r="K41" s="84">
        <v>15</v>
      </c>
      <c r="L41" s="84"/>
      <c r="M41" s="92">
        <f>H41-I41</f>
        <v>60</v>
      </c>
      <c r="N41" s="84">
        <v>2</v>
      </c>
      <c r="O41" s="84"/>
      <c r="P41" s="84"/>
      <c r="Q41" s="79"/>
      <c r="R41" s="79"/>
      <c r="S41" s="127"/>
    </row>
    <row r="42" spans="1:19" s="68" customFormat="1" ht="18" customHeight="1">
      <c r="A42" s="246" t="s">
        <v>121</v>
      </c>
      <c r="B42" s="247"/>
      <c r="C42" s="84"/>
      <c r="D42" s="84">
        <v>2</v>
      </c>
      <c r="E42" s="84"/>
      <c r="F42" s="84"/>
      <c r="G42" s="84">
        <f>H42/30</f>
        <v>3</v>
      </c>
      <c r="H42" s="84">
        <v>90</v>
      </c>
      <c r="I42" s="92">
        <f>J42+K42</f>
        <v>60</v>
      </c>
      <c r="J42" s="84">
        <v>40</v>
      </c>
      <c r="K42" s="84">
        <v>20</v>
      </c>
      <c r="L42" s="84"/>
      <c r="M42" s="92">
        <f>H42-I42</f>
        <v>30</v>
      </c>
      <c r="N42" s="84"/>
      <c r="O42" s="84">
        <v>3</v>
      </c>
      <c r="P42" s="84"/>
      <c r="Q42" s="79"/>
      <c r="R42" s="79"/>
      <c r="S42" s="127"/>
    </row>
    <row r="43" spans="1:19" s="68" customFormat="1" ht="15.75">
      <c r="A43" s="248" t="s">
        <v>44</v>
      </c>
      <c r="B43" s="248"/>
      <c r="C43" s="110"/>
      <c r="D43" s="110"/>
      <c r="E43" s="110"/>
      <c r="F43" s="110"/>
      <c r="G43" s="110">
        <f>SUM(G41:G42)</f>
        <v>6</v>
      </c>
      <c r="H43" s="110">
        <f aca="true" t="shared" si="7" ref="H43:P43">SUM(H41:H42)</f>
        <v>180</v>
      </c>
      <c r="I43" s="110">
        <f t="shared" si="7"/>
        <v>90</v>
      </c>
      <c r="J43" s="110">
        <f t="shared" si="7"/>
        <v>55</v>
      </c>
      <c r="K43" s="110">
        <f t="shared" si="7"/>
        <v>35</v>
      </c>
      <c r="L43" s="110">
        <f t="shared" si="7"/>
        <v>0</v>
      </c>
      <c r="M43" s="110">
        <f t="shared" si="7"/>
        <v>90</v>
      </c>
      <c r="N43" s="110">
        <f t="shared" si="7"/>
        <v>2</v>
      </c>
      <c r="O43" s="110">
        <f t="shared" si="7"/>
        <v>3</v>
      </c>
      <c r="P43" s="110">
        <f t="shared" si="7"/>
        <v>0</v>
      </c>
      <c r="Q43" s="79"/>
      <c r="R43" s="79"/>
      <c r="S43" s="127"/>
    </row>
    <row r="44" spans="1:19" s="134" customFormat="1" ht="15.75">
      <c r="A44" s="71" t="s">
        <v>145</v>
      </c>
      <c r="B44" s="112" t="s">
        <v>122</v>
      </c>
      <c r="C44" s="6"/>
      <c r="D44" s="6">
        <v>1</v>
      </c>
      <c r="E44" s="6"/>
      <c r="F44" s="111"/>
      <c r="G44" s="84">
        <f>H44/30</f>
        <v>3</v>
      </c>
      <c r="H44" s="84">
        <v>90</v>
      </c>
      <c r="I44" s="92">
        <v>30</v>
      </c>
      <c r="J44" s="84">
        <v>15</v>
      </c>
      <c r="K44" s="84">
        <v>15</v>
      </c>
      <c r="L44" s="84"/>
      <c r="M44" s="92">
        <f>H44-I44</f>
        <v>60</v>
      </c>
      <c r="N44" s="84">
        <v>2</v>
      </c>
      <c r="O44" s="84"/>
      <c r="P44" s="84"/>
      <c r="Q44" s="113"/>
      <c r="R44" s="113"/>
      <c r="S44" s="129"/>
    </row>
    <row r="45" spans="1:19" s="134" customFormat="1" ht="31.5">
      <c r="A45" s="71" t="s">
        <v>146</v>
      </c>
      <c r="B45" s="114" t="s">
        <v>123</v>
      </c>
      <c r="C45" s="6"/>
      <c r="D45" s="6">
        <v>2</v>
      </c>
      <c r="E45" s="6"/>
      <c r="F45" s="111"/>
      <c r="G45" s="84">
        <f>H45/30</f>
        <v>3</v>
      </c>
      <c r="H45" s="92">
        <v>90</v>
      </c>
      <c r="I45" s="92">
        <f>J45+K45+L45</f>
        <v>30</v>
      </c>
      <c r="J45" s="92">
        <v>20</v>
      </c>
      <c r="K45" s="92">
        <v>10</v>
      </c>
      <c r="L45" s="92"/>
      <c r="M45" s="92">
        <f>H45-I45</f>
        <v>60</v>
      </c>
      <c r="N45" s="92"/>
      <c r="O45" s="92">
        <v>3</v>
      </c>
      <c r="P45" s="92"/>
      <c r="Q45" s="113"/>
      <c r="R45" s="113"/>
      <c r="S45" s="129"/>
    </row>
    <row r="46" spans="1:19" s="134" customFormat="1" ht="15.75">
      <c r="A46" s="71" t="s">
        <v>147</v>
      </c>
      <c r="B46" s="10" t="s">
        <v>39</v>
      </c>
      <c r="C46" s="6"/>
      <c r="D46" s="6">
        <v>2</v>
      </c>
      <c r="E46" s="6"/>
      <c r="F46" s="6"/>
      <c r="G46" s="6">
        <f>H46/30</f>
        <v>3</v>
      </c>
      <c r="H46" s="6">
        <v>90</v>
      </c>
      <c r="I46" s="92">
        <f>J46+K46+L46</f>
        <v>30</v>
      </c>
      <c r="J46" s="92">
        <v>20</v>
      </c>
      <c r="K46" s="92">
        <v>10</v>
      </c>
      <c r="L46" s="6"/>
      <c r="M46" s="92">
        <f>H46-I46</f>
        <v>60</v>
      </c>
      <c r="N46" s="6"/>
      <c r="O46" s="18">
        <v>3</v>
      </c>
      <c r="P46" s="92"/>
      <c r="Q46" s="113"/>
      <c r="R46" s="113"/>
      <c r="S46" s="129"/>
    </row>
    <row r="47" spans="1:19" s="134" customFormat="1" ht="15.75">
      <c r="A47" s="71" t="s">
        <v>148</v>
      </c>
      <c r="B47" s="115" t="s">
        <v>59</v>
      </c>
      <c r="C47" s="100"/>
      <c r="D47" s="122">
        <v>1</v>
      </c>
      <c r="E47" s="100"/>
      <c r="F47" s="100"/>
      <c r="G47" s="84">
        <v>3</v>
      </c>
      <c r="H47" s="122">
        <v>90</v>
      </c>
      <c r="I47" s="120">
        <v>30</v>
      </c>
      <c r="J47" s="120"/>
      <c r="K47" s="120"/>
      <c r="L47" s="120">
        <v>30</v>
      </c>
      <c r="M47" s="92">
        <f>H47-I47</f>
        <v>60</v>
      </c>
      <c r="N47" s="120">
        <v>2</v>
      </c>
      <c r="O47" s="120"/>
      <c r="P47" s="120"/>
      <c r="Q47" s="113"/>
      <c r="R47" s="113"/>
      <c r="S47" s="129"/>
    </row>
    <row r="48" spans="1:19" s="134" customFormat="1" ht="15.75">
      <c r="A48" s="71" t="s">
        <v>149</v>
      </c>
      <c r="B48" s="115" t="s">
        <v>59</v>
      </c>
      <c r="C48" s="100"/>
      <c r="D48" s="122">
        <v>2</v>
      </c>
      <c r="E48" s="101"/>
      <c r="F48" s="100"/>
      <c r="G48" s="84">
        <v>3</v>
      </c>
      <c r="H48" s="122">
        <v>90</v>
      </c>
      <c r="I48" s="120">
        <v>30</v>
      </c>
      <c r="J48" s="120"/>
      <c r="K48" s="120"/>
      <c r="L48" s="120">
        <v>30</v>
      </c>
      <c r="M48" s="92">
        <f>H48-I48</f>
        <v>60</v>
      </c>
      <c r="N48" s="120"/>
      <c r="O48" s="84">
        <v>3</v>
      </c>
      <c r="P48" s="84"/>
      <c r="Q48" s="113"/>
      <c r="R48" s="113"/>
      <c r="S48" s="129"/>
    </row>
    <row r="49" spans="1:19" s="133" customFormat="1" ht="16.5" customHeight="1">
      <c r="A49" s="109"/>
      <c r="B49" s="251" t="s">
        <v>126</v>
      </c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3"/>
    </row>
    <row r="50" spans="1:19" s="133" customFormat="1" ht="15" customHeight="1">
      <c r="A50" s="71" t="s">
        <v>150</v>
      </c>
      <c r="B50" s="7" t="s">
        <v>47</v>
      </c>
      <c r="C50" s="6"/>
      <c r="D50" s="6"/>
      <c r="E50" s="6"/>
      <c r="F50" s="6"/>
      <c r="G50" s="6">
        <f>H50/30</f>
        <v>2</v>
      </c>
      <c r="H50" s="6">
        <v>60</v>
      </c>
      <c r="I50" s="6"/>
      <c r="J50" s="6"/>
      <c r="K50" s="6"/>
      <c r="L50" s="6"/>
      <c r="M50" s="6">
        <f>H50-I50</f>
        <v>60</v>
      </c>
      <c r="N50" s="6"/>
      <c r="O50" s="6"/>
      <c r="P50" s="6"/>
      <c r="Q50" s="23" t="e">
        <f>G50/#REF!</f>
        <v>#REF!</v>
      </c>
      <c r="R50" s="23"/>
      <c r="S50" s="123"/>
    </row>
    <row r="51" spans="1:19" s="133" customFormat="1" ht="15" customHeight="1">
      <c r="A51" s="71" t="s">
        <v>151</v>
      </c>
      <c r="B51" s="7" t="s">
        <v>47</v>
      </c>
      <c r="C51" s="6"/>
      <c r="D51" s="6">
        <v>2</v>
      </c>
      <c r="E51" s="6"/>
      <c r="F51" s="6"/>
      <c r="G51" s="6">
        <f>H51/30</f>
        <v>1</v>
      </c>
      <c r="H51" s="6">
        <v>30</v>
      </c>
      <c r="I51" s="6"/>
      <c r="J51" s="6"/>
      <c r="K51" s="6"/>
      <c r="L51" s="6"/>
      <c r="M51" s="6">
        <f>H51-I51</f>
        <v>30</v>
      </c>
      <c r="N51" s="6"/>
      <c r="O51" s="6"/>
      <c r="P51" s="6"/>
      <c r="Q51" s="23"/>
      <c r="R51" s="23" t="e">
        <f>G51/#REF!</f>
        <v>#REF!</v>
      </c>
      <c r="S51" s="123"/>
    </row>
    <row r="52" spans="1:19" s="133" customFormat="1" ht="15" customHeight="1">
      <c r="A52" s="71" t="s">
        <v>152</v>
      </c>
      <c r="B52" s="7" t="s">
        <v>156</v>
      </c>
      <c r="C52" s="6"/>
      <c r="D52" s="6"/>
      <c r="E52" s="6"/>
      <c r="F52" s="6"/>
      <c r="G52" s="6">
        <f>H52/30</f>
        <v>12</v>
      </c>
      <c r="H52" s="6">
        <v>360</v>
      </c>
      <c r="I52" s="6"/>
      <c r="J52" s="6"/>
      <c r="K52" s="6"/>
      <c r="L52" s="6"/>
      <c r="M52" s="6">
        <f>H52-I52</f>
        <v>360</v>
      </c>
      <c r="N52" s="6"/>
      <c r="O52" s="6"/>
      <c r="P52" s="6"/>
      <c r="Q52" s="6"/>
      <c r="R52" s="6"/>
      <c r="S52" s="123"/>
    </row>
    <row r="53" spans="1:19" s="133" customFormat="1" ht="15" customHeight="1">
      <c r="A53" s="245" t="s">
        <v>44</v>
      </c>
      <c r="B53" s="245"/>
      <c r="C53" s="16"/>
      <c r="D53" s="16"/>
      <c r="E53" s="16"/>
      <c r="F53" s="16"/>
      <c r="G53" s="16">
        <f aca="true" t="shared" si="8" ref="G53:R53">SUM(G50:G52)</f>
        <v>15</v>
      </c>
      <c r="H53" s="16">
        <f t="shared" si="8"/>
        <v>450</v>
      </c>
      <c r="I53" s="16">
        <f t="shared" si="8"/>
        <v>0</v>
      </c>
      <c r="J53" s="16">
        <f t="shared" si="8"/>
        <v>0</v>
      </c>
      <c r="K53" s="16">
        <f t="shared" si="8"/>
        <v>0</v>
      </c>
      <c r="L53" s="16">
        <f t="shared" si="8"/>
        <v>0</v>
      </c>
      <c r="M53" s="16">
        <f t="shared" si="8"/>
        <v>450</v>
      </c>
      <c r="N53" s="16">
        <f t="shared" si="8"/>
        <v>0</v>
      </c>
      <c r="O53" s="16">
        <f t="shared" si="8"/>
        <v>0</v>
      </c>
      <c r="P53" s="16">
        <f t="shared" si="8"/>
        <v>0</v>
      </c>
      <c r="Q53" s="25" t="e">
        <f t="shared" si="8"/>
        <v>#REF!</v>
      </c>
      <c r="R53" s="25" t="e">
        <f t="shared" si="8"/>
        <v>#REF!</v>
      </c>
      <c r="S53" s="93"/>
    </row>
    <row r="54" spans="1:19" s="133" customFormat="1" ht="16.5" customHeight="1">
      <c r="A54" s="109"/>
      <c r="B54" s="251" t="s">
        <v>127</v>
      </c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3"/>
    </row>
    <row r="55" spans="1:19" s="133" customFormat="1" ht="15" customHeight="1">
      <c r="A55" s="71" t="s">
        <v>153</v>
      </c>
      <c r="B55" s="7" t="s">
        <v>48</v>
      </c>
      <c r="C55" s="18">
        <v>3</v>
      </c>
      <c r="D55" s="6"/>
      <c r="E55" s="6"/>
      <c r="F55" s="6"/>
      <c r="G55" s="6">
        <f>H55/30</f>
        <v>1.5</v>
      </c>
      <c r="H55" s="6">
        <v>45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123"/>
    </row>
    <row r="56" spans="1:19" s="133" customFormat="1" ht="15" customHeight="1" thickBot="1">
      <c r="A56" s="245" t="s">
        <v>44</v>
      </c>
      <c r="B56" s="245"/>
      <c r="C56" s="16"/>
      <c r="D56" s="16"/>
      <c r="E56" s="16"/>
      <c r="F56" s="16"/>
      <c r="G56" s="16">
        <f aca="true" t="shared" si="9" ref="G56:R56">SUM(G55:G55)</f>
        <v>1.5</v>
      </c>
      <c r="H56" s="16">
        <f t="shared" si="9"/>
        <v>45</v>
      </c>
      <c r="I56" s="16">
        <f t="shared" si="9"/>
        <v>0</v>
      </c>
      <c r="J56" s="16">
        <f t="shared" si="9"/>
        <v>0</v>
      </c>
      <c r="K56" s="16">
        <f t="shared" si="9"/>
        <v>0</v>
      </c>
      <c r="L56" s="16">
        <f t="shared" si="9"/>
        <v>0</v>
      </c>
      <c r="M56" s="16">
        <f t="shared" si="9"/>
        <v>0</v>
      </c>
      <c r="N56" s="16">
        <f t="shared" si="9"/>
        <v>0</v>
      </c>
      <c r="O56" s="16">
        <f t="shared" si="9"/>
        <v>0</v>
      </c>
      <c r="P56" s="16">
        <f t="shared" si="9"/>
        <v>0</v>
      </c>
      <c r="Q56" s="25">
        <f t="shared" si="9"/>
        <v>0</v>
      </c>
      <c r="R56" s="25">
        <f t="shared" si="9"/>
        <v>0</v>
      </c>
      <c r="S56" s="93"/>
    </row>
    <row r="57" spans="1:19" s="133" customFormat="1" ht="16.5" customHeight="1" thickBot="1">
      <c r="A57" s="254" t="s">
        <v>49</v>
      </c>
      <c r="B57" s="255"/>
      <c r="C57" s="8"/>
      <c r="D57" s="8"/>
      <c r="E57" s="8"/>
      <c r="F57" s="8"/>
      <c r="G57" s="8">
        <f>SUM(G25,G37,G43,G53,G56)</f>
        <v>60</v>
      </c>
      <c r="H57" s="8">
        <f aca="true" t="shared" si="10" ref="H57:M57">SUM(H25,H37,H43,H53,H56)</f>
        <v>1800</v>
      </c>
      <c r="I57" s="8">
        <f t="shared" si="10"/>
        <v>583</v>
      </c>
      <c r="J57" s="8">
        <f t="shared" si="10"/>
        <v>296</v>
      </c>
      <c r="K57" s="8">
        <f t="shared" si="10"/>
        <v>242</v>
      </c>
      <c r="L57" s="8">
        <f t="shared" si="10"/>
        <v>45</v>
      </c>
      <c r="M57" s="8">
        <f t="shared" si="10"/>
        <v>1172</v>
      </c>
      <c r="N57" s="8">
        <f>SUM(N25,N37,N43,N53,N56)</f>
        <v>23</v>
      </c>
      <c r="O57" s="8">
        <f>SUM(O25,O37,O43,O53,O56)</f>
        <v>22.5</v>
      </c>
      <c r="P57" s="8">
        <f>SUM(P25,P37,P43,P53,P56)</f>
        <v>0</v>
      </c>
      <c r="Q57" s="24" t="e">
        <f>SUM(#REF!,#REF!)</f>
        <v>#REF!</v>
      </c>
      <c r="R57" s="24" t="e">
        <f>SUM(#REF!,#REF!)</f>
        <v>#REF!</v>
      </c>
      <c r="S57" s="130" t="e">
        <f>SUM(#REF!,#REF!)</f>
        <v>#REF!</v>
      </c>
    </row>
    <row r="58" spans="1:19" ht="16.5" customHeight="1" thickBot="1">
      <c r="A58" s="261" t="s">
        <v>1</v>
      </c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0">
        <f>N57</f>
        <v>23</v>
      </c>
      <c r="O58" s="20">
        <f>O57</f>
        <v>22.5</v>
      </c>
      <c r="P58" s="20">
        <f>P57</f>
        <v>0</v>
      </c>
      <c r="Q58" s="26" t="e">
        <f>Q57*#REF!</f>
        <v>#REF!</v>
      </c>
      <c r="R58" s="26" t="e">
        <f>R57*#REF!</f>
        <v>#REF!</v>
      </c>
      <c r="S58" s="131">
        <v>19.5</v>
      </c>
    </row>
    <row r="59" spans="1:19" ht="16.5" customHeight="1" thickBot="1">
      <c r="A59" s="258" t="s">
        <v>8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3">
        <v>1</v>
      </c>
      <c r="O59" s="4">
        <v>0</v>
      </c>
      <c r="P59" s="4">
        <v>0</v>
      </c>
      <c r="Q59" s="263" t="e">
        <f>SUM(Q58:S58)</f>
        <v>#REF!</v>
      </c>
      <c r="R59" s="264"/>
      <c r="S59" s="265"/>
    </row>
    <row r="60" spans="1:19" ht="16.5" customHeight="1" thickBot="1">
      <c r="A60" s="258" t="s">
        <v>2</v>
      </c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7">
        <f>COUNTIF(C10:C42,"=1")</f>
        <v>4</v>
      </c>
      <c r="O60" s="4">
        <f>COUNTIF(C10:C42,"=2")</f>
        <v>4</v>
      </c>
      <c r="P60" s="4">
        <f>COUNTIF(C10:C42,"=3")</f>
        <v>0</v>
      </c>
      <c r="Q60" s="17"/>
      <c r="R60" s="22"/>
      <c r="S60" s="21"/>
    </row>
    <row r="61" spans="1:19" ht="16.5" customHeight="1" thickBot="1">
      <c r="A61" s="258" t="s">
        <v>0</v>
      </c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60"/>
      <c r="N61" s="282">
        <f>COUNTIF(D10:D42,"=1")</f>
        <v>6</v>
      </c>
      <c r="O61" s="283">
        <f>COUNTIF(D10:D42,"=2")+2</f>
        <v>6</v>
      </c>
      <c r="P61" s="284">
        <f>COUNTIF(D10:D42,"=3")</f>
        <v>0</v>
      </c>
      <c r="Q61" s="3"/>
      <c r="R61" s="21"/>
      <c r="S61" s="21"/>
    </row>
    <row r="62" spans="14:16" ht="19.5" customHeight="1">
      <c r="N62" s="285">
        <f>G11+G12+G14+G18+G19+G21+G22+G23+G41+G30</f>
        <v>25.5</v>
      </c>
      <c r="O62" s="286">
        <f>G13+G15+G16+G17+G24+G31+G42+G51+G50</f>
        <v>21</v>
      </c>
      <c r="P62" s="285">
        <f>G52+G55</f>
        <v>13.5</v>
      </c>
    </row>
    <row r="63" spans="2:16" ht="18.75">
      <c r="B63" s="66" t="s">
        <v>103</v>
      </c>
      <c r="C63" s="268"/>
      <c r="D63" s="269"/>
      <c r="E63" s="269"/>
      <c r="F63" s="269"/>
      <c r="G63" s="269"/>
      <c r="I63" s="270" t="s">
        <v>82</v>
      </c>
      <c r="J63" s="271"/>
      <c r="K63" s="271"/>
      <c r="N63" s="287">
        <f>N62+O62+P62</f>
        <v>60</v>
      </c>
      <c r="O63" s="288"/>
      <c r="P63" s="288"/>
    </row>
    <row r="65" spans="2:11" ht="18.75">
      <c r="B65" s="66" t="s">
        <v>80</v>
      </c>
      <c r="C65" s="272"/>
      <c r="D65" s="273"/>
      <c r="E65" s="273"/>
      <c r="F65" s="273"/>
      <c r="G65" s="273"/>
      <c r="H65" s="66"/>
      <c r="I65" s="270" t="s">
        <v>81</v>
      </c>
      <c r="J65" s="271"/>
      <c r="K65" s="274"/>
    </row>
  </sheetData>
  <sheetProtection/>
  <mergeCells count="48">
    <mergeCell ref="N63:P63"/>
    <mergeCell ref="A1:S1"/>
    <mergeCell ref="C63:G63"/>
    <mergeCell ref="I63:K63"/>
    <mergeCell ref="C65:G65"/>
    <mergeCell ref="I65:K65"/>
    <mergeCell ref="B26:S26"/>
    <mergeCell ref="B27:Q27"/>
    <mergeCell ref="A28:P28"/>
    <mergeCell ref="A33:P33"/>
    <mergeCell ref="A39:B39"/>
    <mergeCell ref="A57:B57"/>
    <mergeCell ref="A40:Q40"/>
    <mergeCell ref="A61:M61"/>
    <mergeCell ref="A60:M60"/>
    <mergeCell ref="A58:M58"/>
    <mergeCell ref="A59:M59"/>
    <mergeCell ref="Q59:S59"/>
    <mergeCell ref="B54:S54"/>
    <mergeCell ref="A56:B56"/>
    <mergeCell ref="B10:S10"/>
    <mergeCell ref="B9:S9"/>
    <mergeCell ref="A53:B53"/>
    <mergeCell ref="A41:B41"/>
    <mergeCell ref="A42:B42"/>
    <mergeCell ref="A43:B43"/>
    <mergeCell ref="A25:B25"/>
    <mergeCell ref="B49:S49"/>
    <mergeCell ref="I3:L3"/>
    <mergeCell ref="M3:M7"/>
    <mergeCell ref="I4:I7"/>
    <mergeCell ref="A2:A7"/>
    <mergeCell ref="B2:B7"/>
    <mergeCell ref="C2:F3"/>
    <mergeCell ref="G2:G7"/>
    <mergeCell ref="C4:C7"/>
    <mergeCell ref="D4:D7"/>
    <mergeCell ref="E4:F4"/>
    <mergeCell ref="N6:P6"/>
    <mergeCell ref="N2:P4"/>
    <mergeCell ref="J4:L4"/>
    <mergeCell ref="E5:E7"/>
    <mergeCell ref="F5:F7"/>
    <mergeCell ref="J5:J7"/>
    <mergeCell ref="K5:K7"/>
    <mergeCell ref="L5:L7"/>
    <mergeCell ref="H2:M2"/>
    <mergeCell ref="H3:H7"/>
  </mergeCells>
  <printOptions/>
  <pageMargins left="0.7874015748031497" right="0.35433070866141736" top="0.1968503937007874" bottom="0.1968503937007874" header="0" footer="0.11811023622047245"/>
  <pageSetup blackAndWhite="1" horizontalDpi="600" verticalDpi="600" orientation="landscape" paperSize="9" scale="78" r:id="rId1"/>
  <rowBreaks count="1" manualBreakCount="1">
    <brk id="39" max="17" man="1"/>
  </rowBreaks>
  <colBreaks count="1" manualBreakCount="1">
    <brk id="16" max="71" man="1"/>
  </colBreaks>
  <ignoredErrors>
    <ignoredError sqref="G43:P43 H20:I20 H29" formula="1"/>
    <ignoredError sqref="G25:L25 G20" formulaRange="1"/>
    <ignoredError sqref="D22" numberStoredAsText="1"/>
    <ignoredError sqref="J20 L20:M20" formula="1" formulaRange="1"/>
    <ignoredError sqref="A11:A24 A29 A44:A48 A34:A3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Алена Латышева</cp:lastModifiedBy>
  <cp:lastPrinted>2015-04-15T05:33:29Z</cp:lastPrinted>
  <dcterms:created xsi:type="dcterms:W3CDTF">1998-03-25T14:18:11Z</dcterms:created>
  <dcterms:modified xsi:type="dcterms:W3CDTF">2015-05-06T09:49:37Z</dcterms:modified>
  <cp:category/>
  <cp:version/>
  <cp:contentType/>
  <cp:contentStatus/>
</cp:coreProperties>
</file>